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75" yWindow="435" windowWidth="15600" windowHeight="9135"/>
  </bookViews>
  <sheets>
    <sheet name="Schedule" sheetId="1" r:id="rId1"/>
    <sheet name="Sheet3" sheetId="3" r:id="rId2"/>
  </sheets>
  <externalReferences>
    <externalReference r:id="rId3"/>
  </externalReferences>
  <definedNames>
    <definedName name="_xlnm.Print_Area" localSheetId="0">Schedule!$A$1:$I$475</definedName>
    <definedName name="_xlnm.Print_Titles" localSheetId="0">Schedule!$4:$4</definedName>
  </definedNames>
  <calcPr calcId="124519"/>
</workbook>
</file>

<file path=xl/calcChain.xml><?xml version="1.0" encoding="utf-8"?>
<calcChain xmlns="http://schemas.openxmlformats.org/spreadsheetml/2006/main">
  <c r="I468" i="1"/>
  <c r="I467"/>
  <c r="I466"/>
  <c r="I465"/>
  <c r="I464"/>
  <c r="I463"/>
  <c r="I462"/>
  <c r="I461"/>
  <c r="G460"/>
  <c r="I460" s="1"/>
  <c r="G459"/>
  <c r="I459" s="1"/>
  <c r="G458"/>
  <c r="I458" s="1"/>
  <c r="G457"/>
  <c r="I457" s="1"/>
  <c r="I456"/>
  <c r="G456"/>
  <c r="I455"/>
  <c r="I454"/>
  <c r="I453"/>
  <c r="I452"/>
  <c r="I451"/>
  <c r="I450"/>
  <c r="I449"/>
  <c r="I448"/>
  <c r="I447"/>
  <c r="I446"/>
  <c r="I445"/>
  <c r="I444"/>
  <c r="I443"/>
  <c r="I442"/>
  <c r="I441"/>
  <c r="I440"/>
  <c r="I439"/>
  <c r="I438"/>
  <c r="I437"/>
  <c r="I436"/>
  <c r="I435"/>
  <c r="I434"/>
  <c r="I433"/>
  <c r="I432"/>
  <c r="I431"/>
  <c r="I430"/>
  <c r="I429"/>
  <c r="I428"/>
  <c r="I427"/>
  <c r="I426"/>
  <c r="I425"/>
  <c r="I424"/>
  <c r="I423"/>
  <c r="I422"/>
  <c r="I421"/>
  <c r="I420"/>
  <c r="I419"/>
  <c r="I418"/>
  <c r="I417"/>
  <c r="I416"/>
  <c r="I415"/>
  <c r="I414"/>
  <c r="I413"/>
  <c r="I412"/>
  <c r="I411"/>
  <c r="I410"/>
  <c r="I409"/>
  <c r="I408"/>
  <c r="I407"/>
  <c r="I406"/>
  <c r="I405"/>
  <c r="I404"/>
  <c r="I403"/>
  <c r="I402"/>
  <c r="I401"/>
  <c r="I400"/>
  <c r="I399"/>
  <c r="I398"/>
  <c r="I397"/>
  <c r="I396"/>
  <c r="I395"/>
  <c r="I394"/>
  <c r="I393"/>
  <c r="I392"/>
  <c r="I391"/>
  <c r="I390"/>
  <c r="I389"/>
  <c r="I388"/>
  <c r="I387"/>
  <c r="I386"/>
  <c r="I385"/>
  <c r="I384"/>
  <c r="I383"/>
  <c r="I382"/>
  <c r="I381"/>
  <c r="I380"/>
  <c r="I379"/>
  <c r="I378"/>
  <c r="I377"/>
  <c r="I376"/>
  <c r="I375"/>
  <c r="I374"/>
  <c r="I373"/>
  <c r="I372"/>
  <c r="I371"/>
  <c r="I370"/>
  <c r="I369"/>
  <c r="I368"/>
  <c r="I367"/>
  <c r="I366"/>
  <c r="I365"/>
  <c r="I364"/>
  <c r="I363"/>
  <c r="I362"/>
  <c r="I361"/>
  <c r="I360"/>
  <c r="I359"/>
  <c r="I358"/>
  <c r="I357"/>
  <c r="I356"/>
  <c r="I355"/>
  <c r="I354"/>
  <c r="I469" l="1"/>
  <c r="G428" i="3"/>
  <c r="G429" s="1"/>
  <c r="G425"/>
  <c r="G424"/>
  <c r="G423"/>
  <c r="G422"/>
  <c r="G421"/>
  <c r="G420"/>
  <c r="G419"/>
  <c r="G418"/>
  <c r="G417"/>
  <c r="G416"/>
  <c r="G415"/>
  <c r="G414"/>
  <c r="G413"/>
  <c r="G412"/>
  <c r="G411"/>
  <c r="G410"/>
  <c r="H409"/>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58"/>
  <c r="G357"/>
  <c r="G356"/>
  <c r="G355"/>
  <c r="G354"/>
  <c r="G353"/>
  <c r="G352"/>
  <c r="G351"/>
  <c r="G350"/>
  <c r="G349"/>
  <c r="G348"/>
  <c r="G347"/>
  <c r="G346"/>
  <c r="G345"/>
  <c r="G344"/>
  <c r="G343"/>
  <c r="G342"/>
  <c r="G341"/>
  <c r="G340"/>
  <c r="G339"/>
  <c r="G338"/>
  <c r="G337"/>
  <c r="G336"/>
  <c r="G335"/>
  <c r="G334"/>
  <c r="G333"/>
  <c r="D332"/>
  <c r="G332" s="1"/>
  <c r="D331"/>
  <c r="G331" s="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359" s="1"/>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84" s="1"/>
  <c r="G211"/>
  <c r="G208"/>
  <c r="G207"/>
  <c r="G206"/>
  <c r="G205"/>
  <c r="G204"/>
  <c r="G203"/>
  <c r="G202"/>
  <c r="G201"/>
  <c r="G200"/>
  <c r="G199"/>
  <c r="G198"/>
  <c r="G197"/>
  <c r="G196"/>
  <c r="G195"/>
  <c r="G194"/>
  <c r="G193"/>
  <c r="G192"/>
  <c r="G191"/>
  <c r="G190"/>
  <c r="G189"/>
  <c r="G188"/>
  <c r="G187"/>
  <c r="G186"/>
  <c r="G185"/>
  <c r="K184"/>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77"/>
  <c r="G76"/>
  <c r="G75"/>
  <c r="G74"/>
  <c r="G73"/>
  <c r="G72"/>
  <c r="G71"/>
  <c r="G70"/>
  <c r="G69"/>
  <c r="G68"/>
  <c r="G67"/>
  <c r="G66"/>
  <c r="G65"/>
  <c r="G64"/>
  <c r="G63"/>
  <c r="G62"/>
  <c r="G61"/>
  <c r="G58"/>
  <c r="G57"/>
  <c r="G56"/>
  <c r="G55"/>
  <c r="G54"/>
  <c r="G53"/>
  <c r="G52"/>
  <c r="G51"/>
  <c r="G50"/>
  <c r="G49"/>
  <c r="G48"/>
  <c r="G47"/>
  <c r="G46"/>
  <c r="G45"/>
  <c r="G42"/>
  <c r="G41"/>
  <c r="G40"/>
  <c r="G39"/>
  <c r="G38"/>
  <c r="G37"/>
  <c r="G36"/>
  <c r="G35"/>
  <c r="G34"/>
  <c r="G33"/>
  <c r="G32"/>
  <c r="G31"/>
  <c r="G43" s="1"/>
  <c r="G28"/>
  <c r="G27"/>
  <c r="G26"/>
  <c r="G25"/>
  <c r="G24"/>
  <c r="G23"/>
  <c r="G22"/>
  <c r="G21"/>
  <c r="G20"/>
  <c r="G19"/>
  <c r="G18"/>
  <c r="G17"/>
  <c r="G16"/>
  <c r="G15"/>
  <c r="G14"/>
  <c r="G13"/>
  <c r="G12"/>
  <c r="G11"/>
  <c r="G10"/>
  <c r="G9"/>
  <c r="G8"/>
  <c r="G7"/>
  <c r="G6"/>
  <c r="G5"/>
  <c r="G29" s="1"/>
  <c r="G4"/>
  <c r="G59" l="1"/>
  <c r="G78"/>
  <c r="I470" i="1"/>
  <c r="I471" s="1"/>
  <c r="G209" i="3"/>
  <c r="G430" s="1"/>
  <c r="G426"/>
  <c r="G79"/>
  <c r="I209" l="1"/>
  <c r="G431"/>
  <c r="G432" s="1"/>
  <c r="G80"/>
  <c r="G84" s="1"/>
  <c r="G433" s="1"/>
  <c r="G434" s="1"/>
  <c r="G436" s="1"/>
  <c r="G81"/>
  <c r="G82"/>
  <c r="G83"/>
  <c r="I282" i="1" l="1"/>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B252"/>
  <c r="I252" s="1"/>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3"/>
  <c r="I254"/>
  <c r="I255"/>
  <c r="I256"/>
  <c r="I257"/>
  <c r="I258"/>
  <c r="I259"/>
  <c r="I260"/>
  <c r="I261"/>
  <c r="I262"/>
  <c r="I263"/>
  <c r="I264"/>
  <c r="I265"/>
  <c r="I266"/>
  <c r="I267"/>
  <c r="I268"/>
  <c r="I269"/>
  <c r="I270"/>
  <c r="I271"/>
  <c r="I272"/>
  <c r="I273"/>
  <c r="I274"/>
  <c r="I275"/>
  <c r="I276"/>
  <c r="I277"/>
  <c r="I278"/>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31" l="1"/>
  <c r="I204" s="1"/>
  <c r="I6"/>
  <c r="I129" s="1"/>
  <c r="I281"/>
  <c r="I346" s="1"/>
  <c r="I206"/>
  <c r="I279" s="1"/>
  <c r="I348" l="1"/>
  <c r="I349" l="1"/>
  <c r="I350" s="1"/>
  <c r="I474" s="1"/>
  <c r="I473"/>
</calcChain>
</file>

<file path=xl/sharedStrings.xml><?xml version="1.0" encoding="utf-8"?>
<sst xmlns="http://schemas.openxmlformats.org/spreadsheetml/2006/main" count="3566" uniqueCount="1061">
  <si>
    <t>Sl.No</t>
  </si>
  <si>
    <t>Estimate Quantity(Only Figures)</t>
  </si>
  <si>
    <t>PARTICULARS</t>
  </si>
  <si>
    <t>Work Type</t>
  </si>
  <si>
    <t>Item Short Description</t>
  </si>
  <si>
    <t>SWR No/APSS/Morth cl.No</t>
  </si>
  <si>
    <t>Rate (INR) (Upto 2 Decimals)</t>
  </si>
  <si>
    <t>UOM</t>
  </si>
  <si>
    <t>Amount</t>
  </si>
  <si>
    <t>SS labour</t>
  </si>
  <si>
    <t>Loading of R.S. Joists 150 x 150mm / Rail poles</t>
  </si>
  <si>
    <t>Elecy</t>
  </si>
  <si>
    <t>SWR10205</t>
  </si>
  <si>
    <t>EA</t>
  </si>
  <si>
    <t>Transport of iron materials such as R.S. Joists, Rail Poles, fabricated supports, steel, iron, flat, M.S. Channels etc., by lorries. (excluding of loading &amp; unloading )
Above 10 KM and upto 20 KM</t>
  </si>
  <si>
    <t>SWR10132</t>
  </si>
  <si>
    <t>TO</t>
  </si>
  <si>
    <t>Un loading of R.S. Joists 150 x 150mm / Rail poles</t>
  </si>
  <si>
    <t>SWR10523</t>
  </si>
  <si>
    <t>SWR11039</t>
  </si>
  <si>
    <t>SMR40009</t>
  </si>
  <si>
    <t>SWR10877</t>
  </si>
  <si>
    <t>SMR40010</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</si>
  <si>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</si>
  <si>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SWR10879</t>
  </si>
  <si>
    <t>SWR10867</t>
  </si>
  <si>
    <t>SWR10356</t>
  </si>
  <si>
    <t>M3</t>
  </si>
  <si>
    <t>Plastering 2 coats, 20/16 mm (1:6)/(1:4)</t>
  </si>
  <si>
    <t>SWR10862</t>
  </si>
  <si>
    <t>M2</t>
  </si>
  <si>
    <t>SWR11089</t>
  </si>
  <si>
    <t>Loading of M.S.Channels, Angles, Flats &amp; Rods etc.,</t>
  </si>
  <si>
    <t>SWR10206</t>
  </si>
  <si>
    <t>Un loading of M.S.Channels, Angles, Flats &amp; Rods etc.,</t>
  </si>
  <si>
    <t>SWR10524</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</si>
  <si>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
</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</si>
  <si>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 Material for 2nd coat Al. Painting.</t>
  </si>
  <si>
    <t>SWR10239</t>
  </si>
  <si>
    <t>SWR11861</t>
  </si>
  <si>
    <t>SWR10557</t>
  </si>
  <si>
    <t>SWR10392</t>
  </si>
  <si>
    <t>SWR10881</t>
  </si>
  <si>
    <t>Making of coil earthing pole with 8mm GI wireNut&amp;Bolts for AB Switch
AB Switch Coil Earthing GI No. 8 Wire</t>
  </si>
  <si>
    <t>SWR12331</t>
  </si>
  <si>
    <t>SET</t>
  </si>
  <si>
    <t>SWR10266</t>
  </si>
  <si>
    <t>SWR10584</t>
  </si>
  <si>
    <t>SWR10396</t>
  </si>
  <si>
    <t>Loading of 33 KV VCBs along with Panel boards</t>
  </si>
  <si>
    <t>SWR10198</t>
  </si>
  <si>
    <t>SWR10516</t>
  </si>
  <si>
    <t>SWR10460</t>
  </si>
  <si>
    <t>UNLOADING of 8 MVA PTR</t>
  </si>
  <si>
    <t>S/o rail poles 90/105lb (250x2N)</t>
  </si>
  <si>
    <t>SMR22718</t>
  </si>
  <si>
    <t>KG</t>
  </si>
  <si>
    <t>SWR10344</t>
  </si>
  <si>
    <t>KM</t>
  </si>
  <si>
    <t>M</t>
  </si>
  <si>
    <t>Labour for Fixing of all types of clamps</t>
  </si>
  <si>
    <t>SWR10917</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</si>
  <si>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</si>
  <si>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Painting of poles
Paint of coping with 2 coats of white cement incl cost of paints etc.
Ptg of coping with 2cts white cmnt inclu</t>
  </si>
  <si>
    <t>Supply</t>
  </si>
  <si>
    <t>SWR10556</t>
  </si>
  <si>
    <t>Erection of 11KV 400/200A Conventional type AB Switch
including fixing of cross angles and alignment complete</t>
  </si>
  <si>
    <t>SWR10393</t>
  </si>
  <si>
    <t>Loading of 11 KV VCBs along with Panel boards</t>
  </si>
  <si>
    <t>SWR10199</t>
  </si>
  <si>
    <t>SWR10517</t>
  </si>
  <si>
    <t>SWR10920</t>
  </si>
  <si>
    <t>RMT</t>
  </si>
  <si>
    <t>SWR10919</t>
  </si>
  <si>
    <t>SMR11482</t>
  </si>
  <si>
    <t>SWR10357</t>
  </si>
  <si>
    <t>SWR10359</t>
  </si>
  <si>
    <t>SMR40033</t>
  </si>
  <si>
    <t>SWR11892</t>
  </si>
  <si>
    <t>DR</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</si>
  <si>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Drum,VCBs&gt;10 &amp; &lt;20Km</t>
  </si>
  <si>
    <t>SWR22093</t>
  </si>
  <si>
    <t>SWR11879</t>
  </si>
  <si>
    <t>SWR12510</t>
  </si>
  <si>
    <t>Erection of Marshalling boxes</t>
  </si>
  <si>
    <t>SWR10940</t>
  </si>
  <si>
    <t>SWR11166</t>
  </si>
  <si>
    <t>SWR11147</t>
  </si>
  <si>
    <t>SWR12295</t>
  </si>
  <si>
    <t>SMR40045</t>
  </si>
  <si>
    <t>SMR40051</t>
  </si>
  <si>
    <t>SMR11594</t>
  </si>
  <si>
    <t>SWR10955</t>
  </si>
  <si>
    <t>Mass concreting of supports erected with CC (1:4:8) using 40 mm, HB G metal including the cost of metal, sand, Cement and curing etc.
Mass concreting of supports incl. cement</t>
  </si>
  <si>
    <t>SWR10956</t>
  </si>
  <si>
    <t>SWR10860</t>
  </si>
  <si>
    <t>SWR10204</t>
  </si>
  <si>
    <t>SWR10522</t>
  </si>
  <si>
    <t>SWR11040</t>
  </si>
  <si>
    <t>SWR21843</t>
  </si>
  <si>
    <t>SWR10195</t>
  </si>
  <si>
    <t>UNLOADING of 50,63,75&amp;100kva DTR</t>
  </si>
  <si>
    <t>SWR10513</t>
  </si>
  <si>
    <t>SWR20905</t>
  </si>
  <si>
    <t>LOADING of 11 KV AB SWCH T.T.200/400 A</t>
  </si>
  <si>
    <t>SWR12406</t>
  </si>
  <si>
    <t>SWR12425</t>
  </si>
  <si>
    <t>SWR20102</t>
  </si>
  <si>
    <t>LOADING of 11 KV HG Fuse Sets</t>
  </si>
  <si>
    <t>SWR10231</t>
  </si>
  <si>
    <t>UNLOADING of 11 KV HG Fuse Sets</t>
  </si>
  <si>
    <t>SWR10549</t>
  </si>
  <si>
    <t>SWR10395</t>
  </si>
  <si>
    <t>SWR11920</t>
  </si>
  <si>
    <t>SWR11956</t>
  </si>
  <si>
    <t>SWR10390</t>
  </si>
  <si>
    <t>SWR10674</t>
  </si>
  <si>
    <t>SWR10765</t>
  </si>
  <si>
    <t>SWR20032</t>
  </si>
  <si>
    <t>SWR22090</t>
  </si>
  <si>
    <t>SWR10873</t>
  </si>
  <si>
    <t>SMR40059</t>
  </si>
  <si>
    <t>SMR12378</t>
  </si>
  <si>
    <t>SMR40062</t>
  </si>
  <si>
    <t>SWR10963</t>
  </si>
  <si>
    <t>SMR40063</t>
  </si>
  <si>
    <t>SMR40064</t>
  </si>
  <si>
    <t>SMR40061</t>
  </si>
  <si>
    <t>SMR40057</t>
  </si>
  <si>
    <t>SMR40058</t>
  </si>
  <si>
    <t>SMR40060</t>
  </si>
  <si>
    <t>SMR40065</t>
  </si>
  <si>
    <t>SMR40066</t>
  </si>
  <si>
    <t>SMR40067</t>
  </si>
  <si>
    <t>SMR40068</t>
  </si>
  <si>
    <t>SMR40069</t>
  </si>
  <si>
    <t>SMR40070</t>
  </si>
  <si>
    <t>SMR40088</t>
  </si>
  <si>
    <t>SMR40089</t>
  </si>
  <si>
    <t>SMR40087</t>
  </si>
  <si>
    <t>SMR40071</t>
  </si>
  <si>
    <t>SMR40072</t>
  </si>
  <si>
    <t>SMR40073</t>
  </si>
  <si>
    <t>SMR40074</t>
  </si>
  <si>
    <t>SMR40076</t>
  </si>
  <si>
    <t>SMR40086</t>
  </si>
  <si>
    <t>LOADING of 11 KV AB SWCH Con 200/400 A</t>
  </si>
  <si>
    <t>SWR10238</t>
  </si>
  <si>
    <t>Fabrication of 175x85/150x75mm RS joist pieces upto 12.5 meters length by welding joint together by means of 50x6mm flat and MS channel on either side including the cost of consumable.</t>
  </si>
  <si>
    <t>SWR10642</t>
  </si>
  <si>
    <t>sub total</t>
  </si>
  <si>
    <t>SMR40047</t>
  </si>
  <si>
    <t>Providing of RCC Collar guarding to the existing earth pits with damaged masonry including dismantling and removing of existing masonry and fixing the RCC collar of 0.60 M dia X0.50 M height
ERECT. OF LINES-Providing of RCC collar</t>
  </si>
  <si>
    <t>LOADING of 33 KV VCBs&amp;Panel boards</t>
  </si>
  <si>
    <t>UNLOADING of 33 KV VCBs&amp;Panel boards</t>
  </si>
  <si>
    <t>Fabrication of Main and Auxiliary structures with welding usingraw steel such as RS joist, M.S.Angles, Plates, Channels,including the supply and fabrication of 6mm base plate to theRS-Joist poles excluding cost of Mild Steel and transportcharges to substation site, including erection.
Fabrication of struc.with welding.</t>
  </si>
  <si>
    <t>SWR10869</t>
  </si>
  <si>
    <t>survey line&amp;cabl inc peg mark&amp;tree clear</t>
  </si>
  <si>
    <t>SWR22092</t>
  </si>
  <si>
    <t>SMR11683</t>
  </si>
  <si>
    <t>SMR11684</t>
  </si>
  <si>
    <t>Erect- M+3 Tower GALV</t>
  </si>
  <si>
    <t>SWR11850</t>
  </si>
  <si>
    <t>Erect-Extn of 3M for M+3 Tower GALV</t>
  </si>
  <si>
    <t>SWR11851</t>
  </si>
  <si>
    <t>SWR20959</t>
  </si>
  <si>
    <t>LOADING of MS Channel,Angles,Flats&amp;Rods</t>
  </si>
  <si>
    <t>UNLOADING of MS Channel,Angles,Flats&amp;Rod</t>
  </si>
  <si>
    <t>SMR11488</t>
  </si>
  <si>
    <t>Load-11/33KV XLPE UG Cable for all sizes</t>
  </si>
  <si>
    <t>SWR11230</t>
  </si>
  <si>
    <t>Unload-11/33KV XLPE UG Cable all sizes</t>
  </si>
  <si>
    <t>SWR11231</t>
  </si>
  <si>
    <t>SWR11980</t>
  </si>
  <si>
    <t>SWR12004</t>
  </si>
  <si>
    <t>Lay-2nd Cable in Excavated Trench</t>
  </si>
  <si>
    <t>SWR10988</t>
  </si>
  <si>
    <t>SWR10387</t>
  </si>
  <si>
    <t>UG Cables Joints
33 KV 3x400 Sqmm Cable 
Straight through joint 33kv 3x400 xlpe</t>
  </si>
  <si>
    <t>SWR10382</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</si>
  <si>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</si>
  <si>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SMR11485</t>
  </si>
  <si>
    <t>SWR12005</t>
  </si>
  <si>
    <t>SWR10391</t>
  </si>
  <si>
    <t>SWR10386</t>
  </si>
  <si>
    <t>Total Amount</t>
  </si>
  <si>
    <t>GST 18%</t>
  </si>
  <si>
    <t>Electrical total Amount</t>
  </si>
  <si>
    <t>Labour</t>
  </si>
  <si>
    <t>SWR33015</t>
  </si>
  <si>
    <t>SWR33028</t>
  </si>
  <si>
    <t>SWR33041</t>
  </si>
  <si>
    <t>SWR33098</t>
  </si>
  <si>
    <t>SWR33100</t>
  </si>
  <si>
    <t>SWR33144</t>
  </si>
  <si>
    <t>SWR33163</t>
  </si>
  <si>
    <t>SWR33145</t>
  </si>
  <si>
    <t>SWR34362</t>
  </si>
  <si>
    <t>Seigniorage Charges - Sand</t>
  </si>
  <si>
    <t>SWR34470</t>
  </si>
  <si>
    <t>Seigniorage Charges - Metal</t>
  </si>
  <si>
    <t>SWR34471</t>
  </si>
  <si>
    <t>2. WBS No. Supply 1797-13-04-01-01-001</t>
  </si>
  <si>
    <t xml:space="preserve"> </t>
  </si>
  <si>
    <t>SWR10613</t>
  </si>
  <si>
    <t>SWR10854</t>
  </si>
  <si>
    <t>SWR10627</t>
  </si>
  <si>
    <t>SWR21321</t>
  </si>
  <si>
    <t>SWR10931</t>
  </si>
  <si>
    <t>SWR10930</t>
  </si>
  <si>
    <t>SWR11893</t>
  </si>
  <si>
    <t>SWR12217</t>
  </si>
  <si>
    <t>SWR12110</t>
  </si>
  <si>
    <t>SWR12448</t>
  </si>
  <si>
    <t>SWR12452</t>
  </si>
  <si>
    <t>SWR11954</t>
  </si>
  <si>
    <t>SMR12473</t>
  </si>
  <si>
    <t>SMR12474</t>
  </si>
  <si>
    <t>SWR12473</t>
  </si>
  <si>
    <t>SWR12474</t>
  </si>
  <si>
    <t>SWR11266</t>
  </si>
  <si>
    <t>SWR11923</t>
  </si>
  <si>
    <t>SWR11959</t>
  </si>
  <si>
    <t>SWR12125</t>
  </si>
  <si>
    <t>SMR24635</t>
  </si>
  <si>
    <t>LOADING of 8 MVA PTR</t>
  </si>
  <si>
    <t>Loading 220 V Battery with Charger</t>
  </si>
  <si>
    <t>Un-loading 220 V Battery with Charger</t>
  </si>
  <si>
    <t>Painting of Name Plates for any equipmen</t>
  </si>
  <si>
    <t>S-GI Bolts &amp; Nuts,Washers etc.,</t>
  </si>
  <si>
    <t>Lay-Second 33KV UG Cb in Existing Duct</t>
  </si>
  <si>
    <t>Install-33KV 1x630Sqmm GIS ID EndTermtn</t>
  </si>
  <si>
    <t>Install-33KV 1x630Sqmm OD Unit EndTermtn</t>
  </si>
  <si>
    <t>Loading of R.S. Joists 175 x 85 mm</t>
  </si>
  <si>
    <t>Un loading of R.S. Joists 175 x 85 mm</t>
  </si>
  <si>
    <t>UNLOADING of 11 KV AB SWCH T.T.200/400 A</t>
  </si>
  <si>
    <t>Supply 9mtrs tubular poles single way</t>
  </si>
  <si>
    <t>Sup Fire Extinguisher for Control Room</t>
  </si>
  <si>
    <t>TON</t>
  </si>
  <si>
    <t>Bay extension labour</t>
  </si>
  <si>
    <t>SMR40102</t>
  </si>
  <si>
    <t>SMR40104</t>
  </si>
  <si>
    <t>SWR10875</t>
  </si>
  <si>
    <t>SWR11010</t>
  </si>
  <si>
    <t>SWR10399</t>
  </si>
  <si>
    <t>SWR12375</t>
  </si>
  <si>
    <t>SMR24915</t>
  </si>
  <si>
    <t>SWR22054</t>
  </si>
  <si>
    <t>SWR10918</t>
  </si>
  <si>
    <t>SWR10924</t>
  </si>
  <si>
    <t>SWR10615</t>
  </si>
  <si>
    <t>SWR10629</t>
  </si>
  <si>
    <t>SWR10934</t>
  </si>
  <si>
    <t>SMR23225</t>
  </si>
  <si>
    <t>SWR10882</t>
  </si>
  <si>
    <t>SMR25240</t>
  </si>
  <si>
    <t>SMR25242</t>
  </si>
  <si>
    <t>SMR40027</t>
  </si>
  <si>
    <t>SWR33054</t>
  </si>
  <si>
    <t>SWR34330</t>
  </si>
  <si>
    <t>SWR12101</t>
  </si>
  <si>
    <t>Erection of 33kv CT s</t>
  </si>
  <si>
    <t>LOADING of 33 KV AB SWCH Con 400/800 A</t>
  </si>
  <si>
    <t>UNLOADING of 33 KV AB SWCH Con 400/800 A</t>
  </si>
  <si>
    <t>LOADING of 33 KV10 KA Las Station type</t>
  </si>
  <si>
    <t>UNLOADING of 33 KV10 KA LAs Station type</t>
  </si>
  <si>
    <t>LOADING of 11KV 3 Way RMU</t>
  </si>
  <si>
    <t>UNLOADING of 11KV 3 Way RMU</t>
  </si>
  <si>
    <t>Providing of cable trench as per DATA-IX</t>
  </si>
  <si>
    <t>Supply &amp; Spreading of 20mm HBG metal</t>
  </si>
  <si>
    <t>S&amp;Filling with Borrowed Stone Dust</t>
  </si>
  <si>
    <t>Excavation in Ordinary Soil</t>
  </si>
  <si>
    <t>PCC with 40mm Metal (1:4:8)</t>
  </si>
  <si>
    <t>CRS Masonary CM(1:6) 2nd Sort</t>
  </si>
  <si>
    <t>Plastering 20mm (16mm+4mm)GFloor</t>
  </si>
  <si>
    <t>S&amp;F-15mm Bib Tap 300gm Qtr turn</t>
  </si>
  <si>
    <t>S&amp;F 22.20mm OD CPVC Pipe-SDR 11</t>
  </si>
  <si>
    <t>Paint-Feeder Name on Support incl. Paint</t>
  </si>
  <si>
    <t>RCC Footing: M20Gr, Steel Centering</t>
  </si>
  <si>
    <t>RCC Column GF: M20Gr, Steel Centering</t>
  </si>
  <si>
    <t>Reinforcement Steel Fe 415/500</t>
  </si>
  <si>
    <t>S&amp;F Structural Steel Angles etc.</t>
  </si>
  <si>
    <t>33kV Line Labour</t>
  </si>
  <si>
    <t>SWR25024</t>
  </si>
  <si>
    <t>SWR11002</t>
  </si>
  <si>
    <t>SWR12069</t>
  </si>
  <si>
    <t>SWR11972</t>
  </si>
  <si>
    <t>SWR25089</t>
  </si>
  <si>
    <t>SWR12111</t>
  </si>
  <si>
    <t>SWR12112</t>
  </si>
  <si>
    <t>SMR12379</t>
  </si>
  <si>
    <t>SMR40081</t>
  </si>
  <si>
    <t>SMR40077</t>
  </si>
  <si>
    <t>SWR21903</t>
  </si>
  <si>
    <t>SWR10191</t>
  </si>
  <si>
    <t>SWR10509</t>
  </si>
  <si>
    <t>SWR10366</t>
  </si>
  <si>
    <t>SWR10981</t>
  </si>
  <si>
    <t>SWR11276</t>
  </si>
  <si>
    <t>SMR11483</t>
  </si>
  <si>
    <t>SMR11480</t>
  </si>
  <si>
    <t>SWR12104</t>
  </si>
  <si>
    <t xml:space="preserve">SWR12440 </t>
  </si>
  <si>
    <t>S&amp;E-Smart RFID marker</t>
  </si>
  <si>
    <t>LOADING of 33 KV10 KA LAs Station type</t>
  </si>
  <si>
    <t>LOADING of Conductor drums</t>
  </si>
  <si>
    <t>UNLOADING of Conductor drums</t>
  </si>
  <si>
    <t>CAD Drawing per pole upto 10KM</t>
  </si>
  <si>
    <t>S-M+3 Tower GALV</t>
  </si>
  <si>
    <t>S-Mat. for Extn of M+3 Tower by 3M GALV</t>
  </si>
  <si>
    <t>S&amp;E-C Clamp for 33KV Jumper on Tower</t>
  </si>
  <si>
    <t>Ton</t>
  </si>
  <si>
    <t>LS</t>
  </si>
  <si>
    <t>11kV Line Labour</t>
  </si>
  <si>
    <t>SWR12070</t>
  </si>
  <si>
    <t>SWR10653</t>
  </si>
  <si>
    <t>SMR40080</t>
  </si>
  <si>
    <t>SWR10978</t>
  </si>
  <si>
    <t>SWR10188</t>
  </si>
  <si>
    <t>SWR10506</t>
  </si>
  <si>
    <t>SWR11083</t>
  </si>
  <si>
    <t>SWR12413</t>
  </si>
  <si>
    <t>SWR12431</t>
  </si>
  <si>
    <t>SWR24971</t>
  </si>
  <si>
    <t>SWR10671</t>
  </si>
  <si>
    <t>SWR10667</t>
  </si>
  <si>
    <t>SWR10672</t>
  </si>
  <si>
    <t>SWR10673</t>
  </si>
  <si>
    <t>SMR12099</t>
  </si>
  <si>
    <t>SWR12099</t>
  </si>
  <si>
    <t>SMR40133</t>
  </si>
  <si>
    <t>SWR20612</t>
  </si>
  <si>
    <t>SWR10454</t>
  </si>
  <si>
    <t>UNLOADING of 11 KV AB SWCH Con 200/400 A</t>
  </si>
  <si>
    <t>LOADING of 9.1M PSCC POLE</t>
  </si>
  <si>
    <t>UNLOADING of 9.1M PSCC POLE</t>
  </si>
  <si>
    <t>End Termnatn of AB cable 120 to 185 Sqmm</t>
  </si>
  <si>
    <t>Supply- I Hook</t>
  </si>
  <si>
    <t>Erection- I Hook</t>
  </si>
  <si>
    <t>S-185Sqmm Alluminium Lug</t>
  </si>
  <si>
    <t>Earth-11KV 3x185+1x75 AB Cb-GIStrip&amp;Pipe</t>
  </si>
  <si>
    <t>Straight through joints of AB cable (each lead)
Supply and ere Angle line Asmbly kits</t>
  </si>
  <si>
    <t>Straight through joints of AB cable (each lead)
Supply and ere Straight line Asmbly kits</t>
  </si>
  <si>
    <t>T Branch Kit
Erection of Assemble Kit for 'T' Branche</t>
  </si>
  <si>
    <t>T Branch Kit
Supply &amp;Erect-T-Branch kit</t>
  </si>
  <si>
    <t>Loading of 11 KV AB Cable (XLPE) 3 Core upto 500 Mts.
Drum (including Accessories )
LOADING of 11 KV AB Cable (XLPE) 3 Core</t>
  </si>
  <si>
    <t>Erection of pole in position, aligning and setting to work, fixing of cross arms andtop clamps, earthing of supports, back filling with earth and stones properlyramming including transport of materials from road side to location excluding pitexcavation
Erec of 9.1 Mts PSCC poles for stuts</t>
  </si>
  <si>
    <t>Erection of pole in position, aligning and setting to work, fixing of cross arms andtop clamps, earthing of supports, back filling with earth and stones properlyramming including transport of materials from road side to location excluding pitexcavation
Errection of 11 M long PSCC pole</t>
  </si>
  <si>
    <t>Painting of poles
Paint-Feeder Name on Support incl. Paint</t>
  </si>
  <si>
    <t>Cost of Pipes and slabs
S-4" BClass GI pipe 3.65mm thck 12.2Kg/M</t>
  </si>
  <si>
    <t>Providing of RCC collar to earth pit.
Running of GI eartn flat of size 25X3mm from all metallic parts of channels, AB Switch, HG fuse set, DTr neutral and LT Distribution box and inter connection of earth pits etc complete
Run-GI Earth Flat 25x3mm from metallic p</t>
  </si>
  <si>
    <t>Supply of earthing pipe with materials
S-Earthing GI flat 25x3 mm incl material</t>
  </si>
  <si>
    <t>Erection of pole in position, aligning and setting to work, fixing of cross arms and top clamps, earthing of supports, back filling with earth and stones properly ramming including transport of materials from road side to location excluding pit excavation
Erection of 9/10/11Meter Box pole</t>
  </si>
  <si>
    <t>Formation of Cut points
Formation of Cut point for 11 KV Single Circuit line excluding pole erection and stays
Formatn of Horiz Cut point for 11KV line</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</si>
  <si>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Stringing 100sqmm 33/11kv Line 3 Cond SC</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</si>
  <si>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Painting of operating rods of 33kV, 11kV AB switches withpost office red colour (including cost of paint)
Painting AB switch OP rods with PO red</t>
  </si>
  <si>
    <t>Making of Straight through joints
Straight through joint 11kv 3x300 xlpe</t>
  </si>
  <si>
    <t>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Along the CC / BT multi layer road requiring compressor
11 KV 3x300 Sqmm Cable
Lay-6R 11KV 3x300sqmm UG Cb CC/BT Compsr</t>
  </si>
  <si>
    <t>Earth work excavation of pits in hard murram/rock boulders
Excavate-Earth in Hard Murram</t>
  </si>
  <si>
    <t>Painting of sub-station structures with two coats of Aluminium paint using Aluminium paint 1st grade containing 3.6 kg of Aluminium paste for 18 liters ofthinner 1st coat is to be applied before erection of sub-station structures and 2nd coat after stringing and half round welding including cost of paint, cost of brushes,labour charges etc., complete.
Supply of material cost for First coat of 1st Grade Aluminium Paint, brushes etc.
Sup Material for 1st coat Al. Painting.</t>
  </si>
  <si>
    <t>Painting of sub-station structures with two coats of Aluminium paint usingAluminium paint 1st grade containing 3.6 kg of Aluminium paste for 18 liters ofthinner 1st coat is to be applied before erection of sub-station structures and 2ndcoat after stringing and half round welding including cost of paint, cost of brushes,labour charges etc., complete.
Supply of material cost for Second coat of 1st Grade
Aluminium Paint, brushes, etc.
Sup Material for 2nd coat Al. Painting.</t>
  </si>
  <si>
    <t>Formation of Cut points
Formation of Cut point for 33 KV Single Circuit line excluding pole erection and stays
Horizontal Cut point for 33 KV line</t>
  </si>
  <si>
    <t>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 earth, levelling and and removing the debris from the site
inluding the cost of lead and lift etc.
Across the CC/ BT road crossing multi layer road requiring
compressor wih hume pipe (cxcluding the cost of Hume Pipe)
Lay-4 SC 33KV 630sqmm UG Cb CC/BT RdCrsg</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</si>
  <si>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Transport-33KV 3x400sqmm Cb Drum to 50km</t>
  </si>
  <si>
    <t>Hard Rock Cutting
Laying of 33KV XLPE UG cable Double Run of Size in Hard
Rock(1.2*0.5x1=0.6cum)
Laying of 33kV UG  2Run in Hard rock.</t>
  </si>
  <si>
    <t>Supply of LED fixture set of (LUMINAIRE MAKE: PHILIPS /OSRAM/GE/VENTURE /CROMPTON/BAJAJ/VIN/WIPRO /JAGUAR/KESELEC/HAVELLS/HPL/SURYA/SYSKA.
LED MAKE: PHILIPS LUMILEDS/CREE/NICHIA/OSRAM /SUMSANG/LG LEDs) make with minimum 120 Lm/W Lumens Output, 105 V to 295 V Voltage range, more than 0.94 Power factor, Pressure Die cast Alluminium housing, Powder coated/ anodized finishing, toughed glass lamp cover, IP65 ingress protection, less than 25% THD, minimum 70%electronic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Polycarbonate reflector/ Poly Carbonate Lens secondary optics, suitable for fixing to existing
poles in the Substations, with five years warranty
Supply-90W LED fixture set</t>
  </si>
  <si>
    <t>Erection of 33/11 KV, 8 MVA PTR as per Spec</t>
  </si>
  <si>
    <t>Loading of 50,63, 75 &amp; 100 KVA DTR</t>
  </si>
  <si>
    <t>Column type DTR Plinth topslab 4'x4'x6"
RCC Column type DTR Plinth of size 1'X1'X10',topslab
4'x4'x6" &amp; beam size 4'X8'X8" upto 160KVA</t>
  </si>
  <si>
    <t>Un loading of 11 KV VCBs along with Panel boards</t>
  </si>
  <si>
    <t>Supply of CI Pipe earthing 100mm dia 2.75m long</t>
  </si>
  <si>
    <t>Providing of RCC Collar guarding to the existing earth pits with damaged masonry including dismantling and removing of existing masonry and fixing the RCC collar of 0.60 M dia X0.50 M height
ERECT. OF LINESupply of Providing of RCC collar</t>
  </si>
  <si>
    <t>Supply of GI Bolts &amp; Nuts,Washers etc.,</t>
  </si>
  <si>
    <t>Supply and painting of Black to all earth Flat</t>
  </si>
  <si>
    <t>SupCU Flexi jumper for Power T/F Neutral
Supply of  Copper Flexible jumper with 75 X 8 of length 250
mm at neutral of Power tranformer end and 50 X 6 of length
50mm two Nos at double neutral end duly brasing with flexible jumper of capacity of 5kA/3 sec for power transformer neutral.</t>
  </si>
  <si>
    <t>Provd-Dble Erth with CuJumper incl MSChl
Providing of double earthing for neutral with flexible copper
jumpers including arrangement by fixing M.S.Channel
100x50mm.</t>
  </si>
  <si>
    <t>Raise-SR 33KV 1x630sqmm UG Cb on Support
Raising of Single Run 33KV 1x630sqmm UG Cable on
Support</t>
  </si>
  <si>
    <t>Supply of  33KV 1x630Sqmm GIS ID Unit End Termination</t>
  </si>
  <si>
    <t>Supply of  33KV 1x630Sqmm OD Unit EndTermtn</t>
  </si>
  <si>
    <t>Fabrication of Main and Auxiliary structures with welding usingraw steel such as RS joist, M.S.Angles, Plates, Channels,including the supply and fabrication of 6mm base plate to theRSupply of Joist poles excluding cost of Mild Steel and transportcharges to substation site, including erection.
Fabrication of struc.with welding.</t>
  </si>
  <si>
    <t>Alligning the Main/Aux. structures.
Alligning the Main and Auxiliary structures such as RS joist, M.S.Angles, Plates, Channels, Structure to zero level duly leveling in prefabricated MS frames with Hydraulic jacks before galvanising/ fabrication.</t>
  </si>
  <si>
    <t>Ex of Hard pit w/o blast 0.75X0.9X1.95M</t>
  </si>
  <si>
    <t>Mass concreting of supports incl. cement
Mass concreting of supports erected with CC (1:4:8) using 40 mm, HB G metal including the cost of metal, sand, Cement and curing etc. Including the cost of cement</t>
  </si>
  <si>
    <t>Painting AB switch OP rods with PO red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Painting of operating rods of 33kV, 11kV AB switches with
post office red colour (including cost of paint)</t>
  </si>
  <si>
    <t>Supply &amp; fixing of Oout Door/Indoor end termination LT 3 1/2 x 185 Sqmm Cable</t>
  </si>
  <si>
    <t>Making 33 KV 3x400 Sqmm Cable Out Door/Indoor end
termination</t>
  </si>
  <si>
    <t>Supply of  earthing pipe with materials
Supply of Earthing GI flat 25x3 mm incl material</t>
  </si>
  <si>
    <t>Supply 9mtrs tubular poles single way
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</si>
  <si>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Exca Hard pit w/o blast 0.76X0.76X1.83M
Excavation of pits in hard rock not requiring blasting. (In hard murram / rock boulders)
9.1 Mtrs PSCC Poles 0.76 M x 0.76M x 1.83M
(2.6" x 2.6" x 6.0")</t>
  </si>
  <si>
    <t>Errection of tubular poles
Supply of  LED fixture set of (LUMINAIRE MAKE: PHILIPS /OSRAM/GE/VENTURE/CROMPTON/BAJAJ/VIN/WIPRO/JAGUAR/KESELEC/HAVELLS/HPL/SURYA/SYSKA.
LED MAKE: PHILIPS LUMILEDS/CREE/NICHIA/OSRAM/SUMSANG/LG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Erection of tubular poles+</t>
  </si>
  <si>
    <t>Supply of Metal Handle Lamp 150W</t>
  </si>
  <si>
    <t>Fixing of LED/Metal halide complete.
Supply of  LED fixture set of (LUMINAIRE MAKE: PHILIPS /OSRAM/GE/VENTURE/CROMPTON/BAJAJ/VIN/WIPRO/JAGUAR/KESELEC/HAVELLS/HPL/SURYA/SYSKA.
LED MAKE: PHILIPS LUMILEDS/CREE/NICHIA/OSRAM/SUMSANG/LG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Fixing of Metal halide lamps with fixtures
Make:Philips,Crompton,Bajaj junction box with MCB with 1.5
GI pipe complete.</t>
  </si>
  <si>
    <t>Supply of Steel almarah(61/2 X 3ft) Godrej</t>
  </si>
  <si>
    <t>Supplying &amp; fabrication erection of 6mm Checkerd plates as
per the field conditions</t>
  </si>
  <si>
    <t>Supply of Rubber mats( 6#x3#)size fo indoorSS</t>
  </si>
  <si>
    <t>Supply of Alluminium Ladder for indoor works</t>
  </si>
  <si>
    <t>Supply of TrollyMounted Co2 Cylinders(ISupply of 2878)</t>
  </si>
  <si>
    <t>Supply of Fire Buckets Stand with Buckets</t>
  </si>
  <si>
    <t>Supply of Fire Extinguisher for Control Room</t>
  </si>
  <si>
    <t>Supply of  Safety Helmet of standard make</t>
  </si>
  <si>
    <t>Supply of Earth Rods (8ft) Screw &amp; clamp type</t>
  </si>
  <si>
    <t>Supply of  Hand Gloves</t>
  </si>
  <si>
    <t>Supply of Stand basic cell phone with charger</t>
  </si>
  <si>
    <t>Supply of  Table (3x6ft) Godrej</t>
  </si>
  <si>
    <t>Supply of  S type chairs (Godrej)</t>
  </si>
  <si>
    <t>Supply of Angle racks(18x36.6inches) Godrej</t>
  </si>
  <si>
    <t>Supply of  Danger boards with clamps</t>
  </si>
  <si>
    <t>Supply of 33/11kv S.S Permanent
Name board of the 33/11kV Sub-Station(As per Standard
Specification)</t>
  </si>
  <si>
    <t>Supply of  Wall clock standard make</t>
  </si>
  <si>
    <t>SupTaparia Tool kit complete as per Spec
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t>
  </si>
  <si>
    <t>Supply of Rechargeable LED torch light.</t>
  </si>
  <si>
    <t>Supply of  Hack saw (12 inches)</t>
  </si>
  <si>
    <t>Supply of  LC Boards</t>
  </si>
  <si>
    <t>Supply of  Gum Boots</t>
  </si>
  <si>
    <t>Supply of  Digital clamp meter.</t>
  </si>
  <si>
    <t>Supply of  5000v megger</t>
  </si>
  <si>
    <t>Supply and fixing of Substation board of size 3'x2.5' indicating the layout of switchyard</t>
  </si>
  <si>
    <t>Supply and fixing of safety instructions/Substation operation
instruction board</t>
  </si>
  <si>
    <t>Supply of 10ft Aluminium Ladder</t>
  </si>
  <si>
    <t>Supply of 33KV TC Structure as per DATA-II</t>
  </si>
  <si>
    <t>Supply of 33KV BD Boom as per DATA-IV</t>
  </si>
  <si>
    <t>Erection of 33KV BD Boom as per DATA-IV</t>
  </si>
  <si>
    <t>Erection of 33KV TC Structure as per DATA-II</t>
  </si>
  <si>
    <t>Erection of 33 KV VCB with Control Panel</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</si>
  <si>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Supply of Material for 1st coat Al. Painting.</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</si>
  <si>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Supply of Material for 2nd coat Al. Painting.</t>
  </si>
  <si>
    <t>Supply &amp; Erection of 33KV 1200A Isolator incl. Solid Core</t>
  </si>
  <si>
    <t>Erection of 33 KV AB Switch including alignment and earthing</t>
  </si>
  <si>
    <t>AB Switch Coil Earthing GI No. 8 Wire
Making of coil earthing pole with 8mm GI wireNut&amp;Bolts for AB Switch</t>
  </si>
  <si>
    <t>Erection of 33 KV LAS station/Line type including earthing</t>
  </si>
  <si>
    <t>33KV Bay Extn: Supply of GI Flat 100x16mm
Extention of 33KV Bay at 132/33KV Sub-station
GI Flat 100X16</t>
  </si>
  <si>
    <t>Laying of MS/GI 100x16mm earth flat
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100x16mm M.S./G.I earth flat</t>
  </si>
  <si>
    <t>Earthing for raisers of SS Flat 75x8 mm.
Fabrication and connecting to risers from earth mat to structures, equipment, marshalling boxes, electrical panels, PLCC panels, fencing posts etc.
M.S./ G.I. Flat 75x8mm / 75 x 12 mm</t>
  </si>
  <si>
    <t>Supply&amp;Erec of CI earth Pipe as APTRANCO
Excavation of earth pit, supply of cast iron pipe with flange on one end (as per ISS7181/86) of nominal dia 125mm and 2.75 meters long in side the pit including supply and fixing RCC collars 0.75 meter dia (OD), 50mm thick and 0.60meters long complete as per APTRANSCO standards</t>
  </si>
  <si>
    <t>Erection of 33kV Twin feeder C&amp;R panel.
Erection of 33kV Twin feeder control &amp; Relay panel in the
control room duly mounting them on channels and grouting
them with foundation bolts excluding cost of channels &amp;
foundation bolts</t>
  </si>
  <si>
    <t>Supply of Moose Conductor</t>
  </si>
  <si>
    <t>Hoisting of Insl. 2 Zebra/Phanther 33kV
Hoisting of Insulators and hardware, stretching the conductor and stringing of 33 kV bus comprising of three phases with Twin Zebra/Panther conductor to a tension of 900kgs including fixing of spacer clamps.(Bus section of 4.5mt)</t>
  </si>
  <si>
    <t>Supply of Spacer Clamp 150mm Spacing Twin Moose</t>
  </si>
  <si>
    <t>Supply of T-Clamp Twin to Sngle Moose 150mmSpace</t>
  </si>
  <si>
    <t>Supply of LA clamps for single zebra / Panther
Supply of Alluminum LA clamps conforming to A6 of IS 617,
with hot dip galvanised bolts and nuts suitable for single zebra / Panther</t>
  </si>
  <si>
    <t>Supply of MS Powder coated CT Marshalling Box</t>
  </si>
  <si>
    <t>SWR10297</t>
  </si>
  <si>
    <t>Cutting charges for RS Joist 150x150 mm</t>
  </si>
  <si>
    <t>Erection of 9/10/11Meter Box pole</t>
  </si>
  <si>
    <t>S-GI pipe earthing 40mm dia 2m long</t>
  </si>
  <si>
    <t>S.No</t>
  </si>
  <si>
    <t>Materials Code</t>
  </si>
  <si>
    <t>Materials Text</t>
  </si>
  <si>
    <t>Quantity</t>
  </si>
  <si>
    <t>Unit</t>
  </si>
  <si>
    <t>Rate in Rs.</t>
  </si>
  <si>
    <t>Amount in Rs.</t>
  </si>
  <si>
    <t>Substation material</t>
  </si>
  <si>
    <t>DTC30137</t>
  </si>
  <si>
    <t>3-Ph 100KVA CSP Al Wnd DTR BIS EEL2Str-2</t>
  </si>
  <si>
    <t>BRK30020</t>
  </si>
  <si>
    <t>33/11KV Indoor Switchgear with 8 Feeders</t>
  </si>
  <si>
    <t>BAT00020</t>
  </si>
  <si>
    <t>220V 80AH Ld Acd Battery Charger&amp;DCBoard</t>
  </si>
  <si>
    <t>MST00029</t>
  </si>
  <si>
    <t>RS Joist 150x150mm</t>
  </si>
  <si>
    <t>MST00012</t>
  </si>
  <si>
    <t>MS Channel 100x50 mm</t>
  </si>
  <si>
    <t>MST00015</t>
  </si>
  <si>
    <t>MS Flat 75x8</t>
  </si>
  <si>
    <t>MST00014</t>
  </si>
  <si>
    <t>MS Flat 50x6 mm</t>
  </si>
  <si>
    <t>MST00013</t>
  </si>
  <si>
    <t>MS Channel 75x40 mm</t>
  </si>
  <si>
    <t>added from 8 feeders data</t>
  </si>
  <si>
    <t>CBX30004</t>
  </si>
  <si>
    <t>33KV,1CX630 Sqmm Al. XLPE UG Cable</t>
  </si>
  <si>
    <t>CBX30006</t>
  </si>
  <si>
    <t>33KV Tree Retardant XLPE UG Cb 3x400Sqmm</t>
  </si>
  <si>
    <t>SCB10114</t>
  </si>
  <si>
    <t>33KV 3X400 Heat Shble out/d end ter kit</t>
  </si>
  <si>
    <t>SCB10115</t>
  </si>
  <si>
    <t>33KV 3X400 Heat Shble in/d end ter kit</t>
  </si>
  <si>
    <t>MST00032</t>
  </si>
  <si>
    <t>RS Joist 175x85mm</t>
  </si>
  <si>
    <t>HGF10002</t>
  </si>
  <si>
    <t>11KV HG Fuse Sets with Insulators</t>
  </si>
  <si>
    <t>ABS10002</t>
  </si>
  <si>
    <t>11KV 200A TT AB SWITCH WITH INSULATORS</t>
  </si>
  <si>
    <t>BXS00047</t>
  </si>
  <si>
    <t>LT Distribution Boxes (SMC)</t>
  </si>
  <si>
    <t>CBX00021</t>
  </si>
  <si>
    <t>LT XLPE Cable 1 Core 150 Sq. mm</t>
  </si>
  <si>
    <t>CBX10010</t>
  </si>
  <si>
    <t>11KV Tree Retardant XLPE UG Cb 3x185Sqmm</t>
  </si>
  <si>
    <t>SCB10105</t>
  </si>
  <si>
    <t>11KV 3X185 Heat Shble out/d end ter kit</t>
  </si>
  <si>
    <t>SCB10106</t>
  </si>
  <si>
    <t>11KV 3X185 Heat Shble in/d end ter kit</t>
  </si>
  <si>
    <t>CBX00015</t>
  </si>
  <si>
    <t>LT XLPE Cable 3 1/2 Core 185 Sq. mm</t>
  </si>
  <si>
    <t>CBP00001</t>
  </si>
  <si>
    <t>LT PVC Cu Contr Cable 2 Core 2.5 Sq. mm</t>
  </si>
  <si>
    <t>CBP00002</t>
  </si>
  <si>
    <t>LT PVC Cu Contr Cable 4 Core</t>
  </si>
  <si>
    <t>CBP00006</t>
  </si>
  <si>
    <t>LT PVC Cu Contr Cable 10 Core 2.5 Sq. mm</t>
  </si>
  <si>
    <t>PTR00008</t>
  </si>
  <si>
    <t>33/11 KV 8MVA Power transformer</t>
  </si>
  <si>
    <t>33kV Bay extension material</t>
  </si>
  <si>
    <t>BRK30014</t>
  </si>
  <si>
    <t>33KV IndorTwin Feeder Control&amp;Relay Panl</t>
  </si>
  <si>
    <t>BRK30032</t>
  </si>
  <si>
    <t>33KV 220VDC1600A VCBs with CTs (W/oCRPs)</t>
  </si>
  <si>
    <t>INS30007</t>
  </si>
  <si>
    <t>33KV Polymer Insulators (B&amp;S)</t>
  </si>
  <si>
    <t>HWR00004</t>
  </si>
  <si>
    <t>33KV Metal parts(B&amp;S)</t>
  </si>
  <si>
    <t>LT PVC Cu Contr Cable 4 Core 2.5 Sq. mm</t>
  </si>
  <si>
    <t>ABS30004</t>
  </si>
  <si>
    <t>33KV 800A D/B AB SWITCH WITH INSULATORS</t>
  </si>
  <si>
    <t>MST00003</t>
  </si>
  <si>
    <t>MS Angle 65x65x6</t>
  </si>
  <si>
    <t>LAS00003</t>
  </si>
  <si>
    <t>33KV Lightning Arrestors Line Type</t>
  </si>
  <si>
    <t>33kV Line Material</t>
  </si>
  <si>
    <t>800*2 lay + (140*2 +120*4 + 50*2-normal) in SS + (140 *2)raising</t>
  </si>
  <si>
    <t>SCB10113</t>
  </si>
  <si>
    <t>33KV 3X400 Heat Shble Str thr joint kit</t>
  </si>
  <si>
    <t>600 *4 + 30*4(raising) 100-Road crossing, 500 CC/BT wth cmprssr</t>
  </si>
  <si>
    <t>CDR00004</t>
  </si>
  <si>
    <t>AAA conductor 100 Sq. mm</t>
  </si>
  <si>
    <t>INS30008</t>
  </si>
  <si>
    <t>33KV Polymer Pin Insulators With GI Pins</t>
  </si>
  <si>
    <t>50*3</t>
  </si>
  <si>
    <t>33kV Polymer Disc Insulators</t>
  </si>
  <si>
    <t>10*6</t>
  </si>
  <si>
    <t>33kV metal parts</t>
  </si>
  <si>
    <t>11kV Line Material</t>
  </si>
  <si>
    <t>CBA10006</t>
  </si>
  <si>
    <t>11KV AB Cable XLPE 3 x 185 + 70 Sq. mm</t>
  </si>
  <si>
    <t>SCB10096</t>
  </si>
  <si>
    <t>11 KV 3X185+1X70AB Cable O/D End kits</t>
  </si>
  <si>
    <t>CBX10009</t>
  </si>
  <si>
    <t>11KV Tree Retardant XLPE UG Cb 3x300Sqmm</t>
  </si>
  <si>
    <t>140*3*2 + 160*3*2 + (20*3 +20*3 + 5*6)*2 raisings</t>
  </si>
  <si>
    <t>SCB10102</t>
  </si>
  <si>
    <t>11KV 3X300 Heat Shble out/d end ter kit</t>
  </si>
  <si>
    <t>SCB10103</t>
  </si>
  <si>
    <t>11KV 3X300 Heat Shble in/d end ter kit</t>
  </si>
  <si>
    <t>SCB10101</t>
  </si>
  <si>
    <t>11KV 3X300 Heat Shble Str thr joint kit</t>
  </si>
  <si>
    <t>ABS10009</t>
  </si>
  <si>
    <t>11KV 400A Conv DB AB/s with insulators</t>
  </si>
  <si>
    <t>86*1.5 *8kg/M</t>
  </si>
  <si>
    <t>86*3*0.5*3 kg/M</t>
  </si>
  <si>
    <t>MST00002</t>
  </si>
  <si>
    <t>MS Angle 50x50x6</t>
  </si>
  <si>
    <t>86*1.5 *5kg/M</t>
  </si>
  <si>
    <t>PLS00004</t>
  </si>
  <si>
    <t>PSCC Poles 9.1 Mts 280Kgs</t>
  </si>
  <si>
    <t>PLS00013</t>
  </si>
  <si>
    <t>PSCC Poles 11 Mts 365 Kgs</t>
  </si>
  <si>
    <t>INS10009</t>
  </si>
  <si>
    <t>11KV Polymer Pin Insulators with GI pins</t>
  </si>
  <si>
    <t>86*3</t>
  </si>
  <si>
    <t>INS10003</t>
  </si>
  <si>
    <t>11KV Polymer Insulators (C&amp;T)</t>
  </si>
  <si>
    <t>8*6</t>
  </si>
  <si>
    <t>HWR00002</t>
  </si>
  <si>
    <t>11KV Metal parts(C&amp;T)</t>
  </si>
  <si>
    <t xml:space="preserve"> Material cost :</t>
  </si>
  <si>
    <t>3 % S &amp; H Charges :</t>
  </si>
  <si>
    <t>3 % Contingencies on materials:</t>
  </si>
  <si>
    <t>10 % Estt. &amp; General Charges :</t>
  </si>
  <si>
    <t>10% Material Overhead charges :</t>
  </si>
  <si>
    <t>TOTAL MATERIAL COST :</t>
  </si>
  <si>
    <t>Substation Labour</t>
  </si>
  <si>
    <t>Transport of 8MVA power transformer</t>
  </si>
  <si>
    <t>Erec 33/11 KV, 8 MVA PTR as per Spec</t>
  </si>
  <si>
    <t>Erection of Rail Pole 90Lbs</t>
  </si>
  <si>
    <t>LOADING of 50,63,75&amp;100kva DTR</t>
  </si>
  <si>
    <t>Transport of Cond Drum,VCBs &gt;10 &amp; &lt;20Km</t>
  </si>
  <si>
    <t>Column type DTR Plinth topslab 4'x4'x6"</t>
  </si>
  <si>
    <t>E/r 3ph DTR inclu L&amp;Un-L,T&amp;C on plinth</t>
  </si>
  <si>
    <t>LOADING of 11 KV VCBs&amp;Panel boards</t>
  </si>
  <si>
    <t>UNLOADING of 11 KV VCBs&amp;Panel boards</t>
  </si>
  <si>
    <t>Erection of 11KV indoor switchgear panel</t>
  </si>
  <si>
    <t>Erection of 33KV indoor switchgear panel</t>
  </si>
  <si>
    <t>Erect-220V 80Ah ConvtLead AcidBtry</t>
  </si>
  <si>
    <t>Supply of AC Supply panel complete</t>
  </si>
  <si>
    <t>Erect-Contrl/Relay, AC, Announ. Panels</t>
  </si>
  <si>
    <t>S-CI Pipe earthing 100mm dia 2.75m long</t>
  </si>
  <si>
    <t>ERECT. OF LINES-Providing of earthing</t>
  </si>
  <si>
    <t>ERECT. OF LINES-Providing of RCC collar</t>
  </si>
  <si>
    <t>Laying of earth mat,excavation 75x 8mm</t>
  </si>
  <si>
    <t>Earthing for raisers of SS Flat 50x6 mm.</t>
  </si>
  <si>
    <t>Paint-Black to all Earth Flat incl. Pain</t>
  </si>
  <si>
    <t>SupCU Flexi jumper for Power T/F Neutral</t>
  </si>
  <si>
    <t>Provd-Dble Erth with CuJumper incl MSChl</t>
  </si>
  <si>
    <t>Lay-4 SC 33KV 630sqmm UG Cb HG/BC/RE/NS</t>
  </si>
  <si>
    <t>Raise-SR 33KV 1x630sqmm UG Cb on Support</t>
  </si>
  <si>
    <t>Raise-SR 33KV 3x400sqmm UG Cb on support</t>
  </si>
  <si>
    <t>S-33KV 1x630Sqmm GIS ID Unit EndTermtn</t>
  </si>
  <si>
    <t>40 kg per AB switch</t>
  </si>
  <si>
    <t>S-33KV 1x630Sqmm OD Unit EndTermtn</t>
  </si>
  <si>
    <t>10kg per AB switch+(44poles* 20kg per pole)</t>
  </si>
  <si>
    <t>15kg per AB switch</t>
  </si>
  <si>
    <t>Lay-SR 11KV 3x185sqmm UG Cb HG/BC/CC/BT</t>
  </si>
  <si>
    <t>Raise-SR 11KV 3x185sqmm UG Cb on support</t>
  </si>
  <si>
    <t>Fabrication of 175x85/150x75mm RS joist</t>
  </si>
  <si>
    <t>Mass concreting of supports incl. cement</t>
  </si>
  <si>
    <t>Ptg of coping with 2cts white cmnt inclu</t>
  </si>
  <si>
    <t>Fabrication of struc.with welding.</t>
  </si>
  <si>
    <t>Alligning the Main/Aux. structures.</t>
  </si>
  <si>
    <t>TRANSPORT OF STEEL 10 TO 20KM</t>
  </si>
  <si>
    <t>Sup Material for 1st coat Al. Painting.</t>
  </si>
  <si>
    <t>9000+2490+600+4000+200</t>
  </si>
  <si>
    <t>Labour for 1st coat Al. Painting.</t>
  </si>
  <si>
    <t>Sup Material for 2nd coat Al. Painting.</t>
  </si>
  <si>
    <t>Labour for 2nd coat Al. Painting.</t>
  </si>
  <si>
    <t>Erection of 11kv TT type AB switch</t>
  </si>
  <si>
    <t>Painting AB switch OP rods with PO red</t>
  </si>
  <si>
    <t>AB Switch Coil Earthing GI No. 8 Wire</t>
  </si>
  <si>
    <t>Erect. of 11kv HG Fuseset incl earthing</t>
  </si>
  <si>
    <t>Erection of LT distribution box</t>
  </si>
  <si>
    <t>OD/Idoor end termination 11kv 3x185 xlpe</t>
  </si>
  <si>
    <t>Lay-SR LT 3.5x185sqmm UG Cb HG/BC/CC/BT</t>
  </si>
  <si>
    <t>Raise-SR LT 3.5x185sqmm UG Cb on support</t>
  </si>
  <si>
    <t>OD/Idoor end termination LT 3 1/2 x 185</t>
  </si>
  <si>
    <t>OD/Idoor end termination 33kv 3x400 xlpe</t>
  </si>
  <si>
    <t>Lay-4C/10C 2.5Sqmm Control Cable</t>
  </si>
  <si>
    <t>L-Cable Termination to Switchgear</t>
  </si>
  <si>
    <t>S-Earthing GI flat 25x3 mm incl material</t>
  </si>
  <si>
    <t>Run-GI Earth Flat 25x3mm from metallic p</t>
  </si>
  <si>
    <t>Exca Hard pit w/o blast 0.76X0.76X1.83M</t>
  </si>
  <si>
    <t>Errection of tubular poles</t>
  </si>
  <si>
    <t xml:space="preserve">to be changed </t>
  </si>
  <si>
    <t>S-Metal Handle Lamp 150W</t>
  </si>
  <si>
    <t>Fixing of LED/Metal halide complete.</t>
  </si>
  <si>
    <t>Sup Steel almarah(61/2 X 3ft) Godrej</t>
  </si>
  <si>
    <t>Supply,fabricati of 6mm Checkerd plates</t>
  </si>
  <si>
    <t>SupRubber mats( 6#x3#)size fo indoorSS</t>
  </si>
  <si>
    <t>Sup Alluminium Ladder for indoor works</t>
  </si>
  <si>
    <t>Sup TrollyMounted Co2 Cylinders(IS-2878)</t>
  </si>
  <si>
    <t>Sup Fire Buckets Stand with Buckets</t>
  </si>
  <si>
    <t>Supply of Safety Helmet of standard make</t>
  </si>
  <si>
    <t>Sup Earth Rods (8ft) Screw &amp; clamp type</t>
  </si>
  <si>
    <t>Supply of Hand Gloves</t>
  </si>
  <si>
    <t>Sup Stand basic cell phone with charger</t>
  </si>
  <si>
    <t>Supply of Table (3x6ft) Godrej</t>
  </si>
  <si>
    <t>Supply of S type chairs (Godrej)</t>
  </si>
  <si>
    <t>Sup Angle racks(18x36.6inches) Godrej</t>
  </si>
  <si>
    <t>Supply of Danger boards with clamps</t>
  </si>
  <si>
    <t>Sup 33/11kv S.S Permanent</t>
  </si>
  <si>
    <t>Supply of Wall clock standard make</t>
  </si>
  <si>
    <t>SupTaparia Tool kit complete as per Spec</t>
  </si>
  <si>
    <t>Sup Rechargeable LED torch light.</t>
  </si>
  <si>
    <t>Supply of Hack saw (12 inches)</t>
  </si>
  <si>
    <t>Supply of LC Boards</t>
  </si>
  <si>
    <t>Supply of Gum Boots</t>
  </si>
  <si>
    <t>Supply of Digital clamp meter.</t>
  </si>
  <si>
    <t>Supply of 5000v megger</t>
  </si>
  <si>
    <t>Sup &amp;fix of board ind Switchyard layout</t>
  </si>
  <si>
    <t>Sup&amp; fix safety inst/SS Op. inst board</t>
  </si>
  <si>
    <t>S-10ft Aluminium Ladder</t>
  </si>
  <si>
    <t>subtotal:</t>
  </si>
  <si>
    <t>33kV Bay extension Labour</t>
  </si>
  <si>
    <t>S-33KV TC Structure as per DATA-II</t>
  </si>
  <si>
    <t>S-33KV BD Boom as per DATA-IV</t>
  </si>
  <si>
    <t>Erect-33KV BD Boom as per DATA-IV</t>
  </si>
  <si>
    <t>Erect-33KV TC Structure as per DATA-II</t>
  </si>
  <si>
    <t>Erection of 33kv VCB</t>
  </si>
  <si>
    <t>S&amp;E-33KV 1200A Isolator incl. Solid Core</t>
  </si>
  <si>
    <t>Erection of 33kv ABSwitch incl earthing</t>
  </si>
  <si>
    <t>Erect of 33kv LA stn type incl earthing</t>
  </si>
  <si>
    <t>33KV Bay Extn: S-GI Flat 100x16mm</t>
  </si>
  <si>
    <t>Laying of MS/GI 100x16mm earth flat</t>
  </si>
  <si>
    <t>Earthing for raisers of SS Flat 75x8 mm.</t>
  </si>
  <si>
    <t>Supply&amp;Erec of CI earth Pipe as APTRANCO</t>
  </si>
  <si>
    <t>Erection of 33kV Twin feeder C&amp;R panel.</t>
  </si>
  <si>
    <t>S-Moose Conductor</t>
  </si>
  <si>
    <t>Hoisting of Insl. 2 Zebra/Phanther 33kV</t>
  </si>
  <si>
    <t>S-Spacer Clamp 150mm Spacing Twin Moose</t>
  </si>
  <si>
    <t>S-T-Clamp Twin to Sngle Moose 150mmSpace</t>
  </si>
  <si>
    <t>Sup LA clamps for single zebra / Panther</t>
  </si>
  <si>
    <t>Sup MS Powder coated CT Marshalling Box</t>
  </si>
  <si>
    <t>S-90W LED fixture set</t>
  </si>
  <si>
    <t>33kV line labour</t>
  </si>
  <si>
    <t>Transport-33KV 3x400sqmm Cb Drum to 50km</t>
  </si>
  <si>
    <t>Laying of 33kV UG  2Run in Hard rock.</t>
  </si>
  <si>
    <t>Lay-DR 33KV 3x400sqmm UG Cb CC/BT Compsr</t>
  </si>
  <si>
    <t>Lay-6R 33KV 3x400sqmm UG Cb CC/BT Compsr</t>
  </si>
  <si>
    <t>Lay-DR 33KV 3x400sqmm UG Cb HG/BC/CC/BT</t>
  </si>
  <si>
    <t>400+120*5+70</t>
  </si>
  <si>
    <t>Raise-DR 33KV 3x400sqmm UG Cb on support</t>
  </si>
  <si>
    <t>Straight through joint 33kv 3x400 xlpe</t>
  </si>
  <si>
    <t>Lay-4 SC 33KV 630sqmm UG Cb CT/BT Compsr</t>
  </si>
  <si>
    <t>Lay-4 SC 33KV 630sqmm UG Cb CC/BT RdCrsg</t>
  </si>
  <si>
    <t>S-33KV 1x630sqmm Ray Fit Joint</t>
  </si>
  <si>
    <t>S-6" B Class GI pipe 5mm thck 20Kg/M</t>
  </si>
  <si>
    <t>18*3 + 120 M excess</t>
  </si>
  <si>
    <t>Supply of 250 mm Hume pipe of class NP3</t>
  </si>
  <si>
    <t>Consult charg for providng traffic diver</t>
  </si>
  <si>
    <t>road crossing</t>
  </si>
  <si>
    <t>Erect of  33kv LA stn type incl earthing</t>
  </si>
  <si>
    <t>Stringing 100sqmm 33/11kv Line 3 Cond SC</t>
  </si>
  <si>
    <t>Horizontal Cut point for 33 KV line</t>
  </si>
  <si>
    <t>Erect-33KV DP Structure with RS Joist</t>
  </si>
  <si>
    <t>0.6*180</t>
  </si>
  <si>
    <t>9*20</t>
  </si>
  <si>
    <t>S-CI Pipe earthing 80mm dia 2.75m long</t>
  </si>
  <si>
    <t>Excavate-Earth in Hard Murram</t>
  </si>
  <si>
    <t>Lay-6R 11KV 3x300sqmm UG Cb CC/BT Compsr</t>
  </si>
  <si>
    <t>Raise-DR 11KV 3x300sqmm UG Cb on support</t>
  </si>
  <si>
    <t>Straight through joint 11kv 3x300 xlpe</t>
  </si>
  <si>
    <t>OD/Idoor end termination 11kv 3x300 xlpe</t>
  </si>
  <si>
    <t>Erection of 11kv ABSwitch incl earthing</t>
  </si>
  <si>
    <t>Formatn of Horiz Cut point for 11KV line</t>
  </si>
  <si>
    <t>S-4" BClass GI pipe 3.65mm thck 12.2Kg/M</t>
  </si>
  <si>
    <t>12 raisings*3</t>
  </si>
  <si>
    <t>0.6*250</t>
  </si>
  <si>
    <t>Ea</t>
  </si>
  <si>
    <t>9+6+6</t>
  </si>
  <si>
    <t>Errection of 11 M long PSCC pole</t>
  </si>
  <si>
    <t>Erec of 9.1 Mts PSCC poles for stuts</t>
  </si>
  <si>
    <t>LOADING of 11 KV AB Cable (XLPE) 3 Core</t>
  </si>
  <si>
    <t>UNLOADING of 11 KV AB Cable (XLPE) 3 Cor</t>
  </si>
  <si>
    <t>S&amp;Erect-T-Branch kit</t>
  </si>
  <si>
    <t>Erection of Assemble Kit for 'T' Branche</t>
  </si>
  <si>
    <t>Supply and ere Straight line Asmbly kits</t>
  </si>
  <si>
    <t>Supply and ere Angle line Asmbly kits</t>
  </si>
  <si>
    <t>Stringing of AB cbl 11 KV 3x185+70 Sqmm</t>
  </si>
  <si>
    <t>Road cutting charges</t>
  </si>
  <si>
    <t>SWR24700</t>
  </si>
  <si>
    <t>Road Cutting - BT Road in GHMC/R&amp;B</t>
  </si>
  <si>
    <t>Sub total:</t>
  </si>
  <si>
    <t>TOTAL SERVICES COST :</t>
  </si>
  <si>
    <t>10% Price variation on Material</t>
  </si>
  <si>
    <t>Name of the work:  Schedule for the work of "Erection of new 33/11kV Indoor substation with 2x8MVA PTRs at Botanical Garden in White field section in operation Kondapur division in Cyber city circle, in Master plan Sub-division 1 of WCGH Division in Rangareddy circle under T&amp;D improvement works..</t>
  </si>
  <si>
    <t>SWR11890</t>
  </si>
  <si>
    <t>Coping of 1.5'x1.5'x1 with 1:8 slope Using form boxes
(0.031Cumt.)</t>
  </si>
  <si>
    <t>Revisied tentaive estimate for "Erection of new 33/11kV Indoor substation with 2x8MVA PTRs at Botanical
Garden in White field section in operation Kondapur division in Cyber city circle, in Master plan Sub-division 1 of WCGH Division in Rangareddy circle under T&amp;D improvement works"for budget allotment.</t>
  </si>
  <si>
    <t>Services cost including road cutting:</t>
  </si>
  <si>
    <t xml:space="preserve">TOTAL MATERIAL AND SERVICES COST: </t>
  </si>
  <si>
    <t>WBS. No. S-1797-13-07-01-01-001</t>
  </si>
  <si>
    <t>Estimate Quantity (only Figures)</t>
  </si>
  <si>
    <t>Item Detailed 
Specification Description</t>
  </si>
  <si>
    <t>Work Type 
eg. Earth Work, Electrical works. etc
(upto 200 Characters)</t>
  </si>
  <si>
    <t>Item Short Description 
(upto 100 Characters)</t>
  </si>
  <si>
    <t>APSS / Morth Cl. Number 
(upto 200 Characters)</t>
  </si>
  <si>
    <t>Rate (INR) 
(Upto 2 Decimals )</t>
  </si>
  <si>
    <t>UOM
(upto 50 Characters)</t>
  </si>
  <si>
    <t>Civil</t>
  </si>
  <si>
    <t>cum</t>
  </si>
  <si>
    <t>Filling with Borrowed sand including cost,conveyance of all materials,hire chareges etc complete for finished item of work.</t>
  </si>
  <si>
    <t>SWR33053</t>
  </si>
  <si>
    <t>Providing and laying of plain Cement concrete  1:4:8 for levelling course using 40mm size HBG metal , including cost and conveyance of all materials,seignorages, water, labour charges, hire  charges for machinery, at all levels ,ramming in all layers, and removal of form work after completion of work, curing for reqired number of days , all incidental charges  as directed by the Engineer- in - charge etc complete for finished item of work.</t>
  </si>
  <si>
    <t>CRS masonry in CM 1:6 using Hard Granite Stones including cost and conveyance of all materials, seignorage, labour charges,Curing, all leads and lifts,incidental charges etc .complete for finished item of work as directed by the Engineer - in - charge.</t>
  </si>
  <si>
    <t>P.C.C(1:2:4) nominal mix using 12 to 20 mm HBG metal including cost &amp; conveyance of all materials  mixing,curing,all labour charges,etc complete  for finished item of work.</t>
  </si>
  <si>
    <t>SWR33030</t>
  </si>
  <si>
    <t xml:space="preserve">Supplying and filling with borrowed gravel, watering, ramming, consolidating thoroughly complying with the standard specification including cost and conveyance of all materials, labour charges,hire charges of machnery,with all leads and  incidental charges etc complete for  finished item work as directed by the Engineer - in - charge. </t>
  </si>
  <si>
    <t>SWR33052</t>
  </si>
  <si>
    <r>
      <t xml:space="preserve">Reinforced  Cement concerete M20 GRADE Nominal Mix </t>
    </r>
    <r>
      <rPr>
        <b/>
        <sz val="12"/>
        <rFont val="Times New Roman"/>
        <family val="1"/>
      </rPr>
      <t>Columns Ground floor</t>
    </r>
  </si>
  <si>
    <r>
      <t xml:space="preserve">Reinforced  Cement concerete M20 GRADE Nominal Mix </t>
    </r>
    <r>
      <rPr>
        <b/>
        <sz val="12"/>
        <rFont val="Times New Roman"/>
        <family val="1"/>
      </rPr>
      <t xml:space="preserve">Columns First floor            </t>
    </r>
    <r>
      <rPr>
        <sz val="12"/>
        <rFont val="Times New Roman"/>
        <family val="1"/>
      </rPr>
      <t xml:space="preserve">                                          </t>
    </r>
  </si>
  <si>
    <t>SWR33101</t>
  </si>
  <si>
    <r>
      <t xml:space="preserve">Reinforced  Cement concerete M20 GRADE Nominal Mix </t>
    </r>
    <r>
      <rPr>
        <b/>
        <sz val="12"/>
        <rFont val="Times New Roman"/>
        <family val="1"/>
      </rPr>
      <t>Columns Second floor</t>
    </r>
  </si>
  <si>
    <t>SWR33102</t>
  </si>
  <si>
    <r>
      <t xml:space="preserve">Reinforced  Cement concerete M20 GRADE Nominal Mix </t>
    </r>
    <r>
      <rPr>
        <b/>
        <sz val="12"/>
        <rFont val="Times New Roman"/>
        <family val="1"/>
      </rPr>
      <t>Plinth Beams</t>
    </r>
  </si>
  <si>
    <t>SWR33099</t>
  </si>
  <si>
    <r>
      <t xml:space="preserve">Reinforced  Cement concerete M20 GRADE Nominal Mix </t>
    </r>
    <r>
      <rPr>
        <b/>
        <sz val="12"/>
        <rFont val="Times New Roman"/>
        <family val="1"/>
      </rPr>
      <t>Lintels  First floor - Windows</t>
    </r>
  </si>
  <si>
    <t>SWR33108</t>
  </si>
  <si>
    <r>
      <t xml:space="preserve">Reinforced  Cement concerete M20 GRADE Nominal Mix </t>
    </r>
    <r>
      <rPr>
        <b/>
        <sz val="12"/>
        <rFont val="Times New Roman"/>
        <family val="1"/>
      </rPr>
      <t>Lintels second floor For windows</t>
    </r>
  </si>
  <si>
    <t>SWR33109</t>
  </si>
  <si>
    <r>
      <t xml:space="preserve">Reinforced  Cement concerete M20 GRADE Nominal Mix </t>
    </r>
    <r>
      <rPr>
        <b/>
        <sz val="12"/>
        <rFont val="Times New Roman"/>
        <family val="1"/>
      </rPr>
      <t>Sunshade for first floor</t>
    </r>
  </si>
  <si>
    <t>SWR33115</t>
  </si>
  <si>
    <t>sqm</t>
  </si>
  <si>
    <r>
      <t xml:space="preserve">Reinforced  Cement concerete M20 GRADE Nominal Mix </t>
    </r>
    <r>
      <rPr>
        <b/>
        <sz val="12"/>
        <rFont val="Times New Roman"/>
        <family val="1"/>
      </rPr>
      <t>Sunshade for Second floor</t>
    </r>
  </si>
  <si>
    <t>SWR33116</t>
  </si>
  <si>
    <r>
      <t xml:space="preserve">Reinforced  Cement concerete M20 GRADE Nominal Mix </t>
    </r>
    <r>
      <rPr>
        <b/>
        <sz val="12"/>
        <rFont val="Times New Roman"/>
        <family val="1"/>
      </rPr>
      <t>Beams for Ground Floor</t>
    </r>
  </si>
  <si>
    <t>SWR33121</t>
  </si>
  <si>
    <r>
      <t xml:space="preserve">Reinforced  Cement concerete M20 GRADE Nominal Mix </t>
    </r>
    <r>
      <rPr>
        <b/>
        <sz val="12"/>
        <rFont val="Times New Roman"/>
        <family val="1"/>
      </rPr>
      <t>Beams for First floor</t>
    </r>
  </si>
  <si>
    <t>SWR33122</t>
  </si>
  <si>
    <r>
      <t xml:space="preserve">Reinforced  Cement concerete M20 GRADE Nominal Mix </t>
    </r>
    <r>
      <rPr>
        <b/>
        <sz val="12"/>
        <rFont val="Times New Roman"/>
        <family val="1"/>
      </rPr>
      <t>Beams for Second floor</t>
    </r>
  </si>
  <si>
    <t>SWR33123</t>
  </si>
  <si>
    <r>
      <t xml:space="preserve">Reinforced  Cement concerete M20 GRADE Nominal Mix </t>
    </r>
    <r>
      <rPr>
        <b/>
        <sz val="12"/>
        <rFont val="Times New Roman"/>
        <family val="1"/>
      </rPr>
      <t>Roof slab of 125mm thick</t>
    </r>
  </si>
  <si>
    <t>SWR33128</t>
  </si>
  <si>
    <r>
      <t xml:space="preserve">Reinforced  Cement concerete M20 GRADE Nominal Mix </t>
    </r>
    <r>
      <rPr>
        <b/>
        <sz val="12"/>
        <rFont val="Times New Roman"/>
        <family val="1"/>
      </rPr>
      <t>Roof slab  for First Floor</t>
    </r>
  </si>
  <si>
    <t>SWR33129</t>
  </si>
  <si>
    <r>
      <t xml:space="preserve">Reinforced  Cement concerete M20 GRADE Nominal Mix </t>
    </r>
    <r>
      <rPr>
        <b/>
        <sz val="12"/>
        <rFont val="Times New Roman"/>
        <family val="1"/>
      </rPr>
      <t>Roof slab  for Second Floor</t>
    </r>
  </si>
  <si>
    <t>SWR33130</t>
  </si>
  <si>
    <t>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including sales and other taxes on all materials etc., complete for finished item of work in all floors.( APSS No.126)</t>
  </si>
  <si>
    <t>mt</t>
  </si>
  <si>
    <t>SWR33068</t>
  </si>
  <si>
    <t>SWR33069</t>
  </si>
  <si>
    <t>SWR33070</t>
  </si>
  <si>
    <t>SWR33164</t>
  </si>
  <si>
    <t>SWR33165</t>
  </si>
  <si>
    <t>SWR33158</t>
  </si>
  <si>
    <t>Raised pointing to the exposed surfaces of CRS masonry in cm 1:3 prop. including cost and conveyance of all materials, labour charges, all leads and lifts curing etc, complete for finished item of work.</t>
  </si>
  <si>
    <t>SWR33184</t>
  </si>
  <si>
    <t>Supply and fixing of doors with the frames of the door shall be made well seasoned MT wood of cross section 100x75mm. The shutter shall be made isi mark flushed door with decolam sheets pasted on both sides with PVC beading 40mm width all round.Frame shall be painted with two coats of synthetic enamel paint of approved color over one coat of primer over luppum with spary with 3 no 150mm brass hinges 1 no brass door stoper, 1 no 250mm brass aldrops. 2 no 300 mm aluminium tower bolts, 2 no 150mm brass fancy door handlers, 1 no keyless lockset with cp handel. The quoted rate shall include cost and conveyance of the meterials, fixig, labour carges, tools, handles,locking arrangementts and other fixtures &amp; fittings for finished item work as directed by the Engineer - in- charge.</t>
  </si>
  <si>
    <t>SWR33264</t>
  </si>
  <si>
    <t>S&amp;F Powder Coated Al door with all accessories,locking arrangements including cost and conveyance of all materials,labour charges etc. complete for finished item of work and as directed by the engineer-in-charge.</t>
  </si>
  <si>
    <t>SWR33271</t>
  </si>
  <si>
    <t>S&amp;F Powder Coated Al windows with all accessories,locking arrangements including cost and conveyance of all materials,labour charges etc. complete for finished item of work and as directed by the engineer-in-charge.</t>
  </si>
  <si>
    <t>SWR33278</t>
  </si>
  <si>
    <t xml:space="preserve">Supplying and fixing of MS safety grill with peripheral frame of ISA 25x25x4mm and horizontal &amp; vertical 8mm square rods and including cost and coveyance of all mateirals with all leads and lifts, labour charges, painting charges complete for finished item of work </t>
  </si>
  <si>
    <t>SWR33310</t>
  </si>
  <si>
    <t xml:space="preserve">Flooring with vetrified tiles of approved colour, quality and approved size over a bed of cement mortar 1:3 20mm thick including cost of all materials, with all leads and lifts jointing and pointing with cement, labour etc, complete for finished item of work.  </t>
  </si>
  <si>
    <t>SWR33223</t>
  </si>
  <si>
    <t>Providing skirting with Vetrified tiles including cost &amp; conveyance of all materials,labour charges etc complete for finished item of work.</t>
  </si>
  <si>
    <t>SWR33238</t>
  </si>
  <si>
    <t xml:space="preserve">Flooring with double machine polished and hand cut Tandur blue stone 20mm thick of approved colour, quality and approved size over a bed of cement mortar 1:3 20mm thick including cost of all materials, with all leads and lifts jointing and pointing with cement, labour etc, complete for finished item of work.  </t>
  </si>
  <si>
    <t>SWR33219</t>
  </si>
  <si>
    <t>Providing skirting with tandoor blue stone including cost &amp; conveyance of all materials,labour charges etc complete for finished item of work.</t>
  </si>
  <si>
    <t>SWR33236</t>
  </si>
  <si>
    <t>SWR33363</t>
  </si>
  <si>
    <t>SWR33364</t>
  </si>
  <si>
    <t>SWR33365</t>
  </si>
  <si>
    <t>Painting with two coats of Internal Emulsion over a coat of primer including cost and conveyance of all materials , labour charges etc. complete for finished item of work and as directed by the engineer-in-charge.</t>
  </si>
  <si>
    <t>SWR33340</t>
  </si>
  <si>
    <t>Painting with lovely-cem three coats including cost and conveyance of all materials , labour charges etc. complete for finished item of work and as directed by the engineer-in-charge.</t>
  </si>
  <si>
    <t>SWR33329</t>
  </si>
  <si>
    <t>SWR34796</t>
  </si>
  <si>
    <t>Supply and fixing 25mm dia 1.5mm thick recessed( concealed) PVC pipe alog with reinforcement to be laid in slab including No 14 SWG GI wire for earth contunity, cost of pipe, binding wire and all labour charges etc complete</t>
  </si>
  <si>
    <t>SWR33441</t>
  </si>
  <si>
    <t>Wiring with  Modular Switch LP,FP,EFP for NRBuildPVC insulated flexiable copper cable in the existing metalic/Non metalic conduit pipe with 6A mini modular SP switch, mounted on metalic box covereds with appropriate front plate modules etc ceiling rose including cot and conveyance of all mateials, labour charges complete for light points, bell points and fan points in non residential builsing except circuit moving finished in all types masonary as directed by department.</t>
  </si>
  <si>
    <t>SWR33457</t>
  </si>
  <si>
    <t xml:space="preserve">Supply and fixing of 6A 3/2 pin flush type plug socket with 6A flush type marked switch control on a common board with earth continuity including wire leads earth connections along with all labour charges etc. complete </t>
  </si>
  <si>
    <t>SWR33462</t>
  </si>
  <si>
    <t xml:space="preserve">Supply and fixing of 16A 3pin flush type plug socket  and 16A flush type fuse unit and 16A switch control. </t>
  </si>
  <si>
    <t>SWR33464</t>
  </si>
  <si>
    <t>Supply and fixing of slanting holders with 100W bulb with all connections and labour charges etc. complete for finished item of work and as directed by the engineer-in-charge.</t>
  </si>
  <si>
    <t>SWR33484</t>
  </si>
  <si>
    <t>Supply and fixing of patty type tube light fitting with 4' 0" - 40W tube light,40W copper choke,starter,labour charges etc. complete for finished item of work and as directed by the engineer-in-charge.</t>
  </si>
  <si>
    <t>SWR33543</t>
  </si>
  <si>
    <t>Supply and run of 2 of 14/.3mm(1.00Sqmm) pvc insulated flexible copper cable in the existing metalic/non-metalic conduit pipe.</t>
  </si>
  <si>
    <t>SWR33494</t>
  </si>
  <si>
    <t xml:space="preserve">Supply and run of 2 of 22/0.3 (1.5sqmm) pvc insulated flexible copper cable in the existing metalic/non-metalic conduit pipe. </t>
  </si>
  <si>
    <t>SWR33496</t>
  </si>
  <si>
    <t xml:space="preserve">Supply and run of 2 of 36/0.3 (2.5sqmm) pvc insulated flexible copper cable in the existing metalic/non-metalic conduit pipe. </t>
  </si>
  <si>
    <t>SWR33497</t>
  </si>
  <si>
    <t>Supply &amp; fixing of 4wy TPNDB IP-20,10kA-6-32A SPMCB 12No Distribution board with protection (Metal Door)suitable for single phase ELCB/RCCB/FP Isolator as incomer and 10kA SP 6 No.s MCBs as out going including internal connection and labour charges for surface / flush mounting etc Complete.</t>
  </si>
  <si>
    <t>SWR33525</t>
  </si>
  <si>
    <t>Supply &amp; fixing TPN Distribution board with IP-42 protection (Metal Door)suitable for single phase ELCB/RCCB/FP Isolator as incomer and 10kA SP 6 No.s MCBs as out going including internal connection and labour charges for surface / flush mounting etc Complete.</t>
  </si>
  <si>
    <t>SWR33526</t>
  </si>
  <si>
    <t>Providing independent earthing for main switches,IC cutouts and motors using 40mm. Dia. B-class G.I.Pipe of 2.5' length duly providing 12mm. Dia. 6No. Holes and required bolts,nuts and washers,including filling with equal preparation of salt and charcoal in layers and labour charges etc. complete for finished item of work and as directed by the engineer-in-charge.</t>
  </si>
  <si>
    <t>SWR33596</t>
  </si>
  <si>
    <t>Supply and Fixing of 48" ceiling fan of bajaj make(or equivalent make) including cost material,labour charges etc. complete for finished item of work and as directed by the engineer-in-charge.</t>
  </si>
  <si>
    <t>SWR33563</t>
  </si>
  <si>
    <t>Supply and fixing of ceramic tiles fantacy for dadoing including cost and conveyance of all materials,labour charges etc. complete for finished item of work and as directed by the engineer-in-charge.</t>
  </si>
  <si>
    <t>SWR33224</t>
  </si>
  <si>
    <t xml:space="preserve">S&amp;F Orissa Pan WC 580mmx440mm  of Parry, Neycer or Hindhusthan, make with 'P' or 'S' trap etc complete for finished item of work and as directed by the engineer-in-charge.  </t>
  </si>
  <si>
    <t>SWR34311</t>
  </si>
  <si>
    <t xml:space="preserve">Supply and fixing of European Water Closet of first quality conforming IS2556-part-21973 of Parry, Neycer or Hindhusthan, make with 'P' or 'S' trap etc,white glazed complete for finished item of work  as directed by the engineer-in-charge.  </t>
  </si>
  <si>
    <t>SWR34314</t>
  </si>
  <si>
    <t>PVC low level system parry ware , slim line with internal components &amp; short ben 10 liters capacity dual flush including cost and conveyance of all materials and labour charges for finished item of work</t>
  </si>
  <si>
    <t>SWR34376</t>
  </si>
  <si>
    <t>Supply and Fixing 4" PVC  floor trap including labour charges etc. complete for finished item of work and as directed by the engineer-in-charge.</t>
  </si>
  <si>
    <t>SWR34386</t>
  </si>
  <si>
    <t>Supply,fixing 4" dia. PVC Plain Bend including cost etc. complete for finished item of work and as directed by the engineer-in-charge.</t>
  </si>
  <si>
    <t>SWR34380</t>
  </si>
  <si>
    <t>Supply,fixing 4" dia. PVC Door Bend including cost etc. complete for finished item of work and as directed by the engineer-in-charge.</t>
  </si>
  <si>
    <t>SWR34381</t>
  </si>
  <si>
    <t>S&amp;Fixing 150mm x 100mm SWG gully traps Ist class grating &amp; constg brick masonry in CM (1:6) prop inter mediate chamber and fitted with CI frame etc complete.</t>
  </si>
  <si>
    <t>SWR34286</t>
  </si>
  <si>
    <t>Supply and Fixing 4" dia 3M Single socket PVC  pipe  including labour charges etc. complete for finished item of work and as directed by the engineer-in-charge.</t>
  </si>
  <si>
    <t>SWR34377</t>
  </si>
  <si>
    <t>Supply and Fixing 90mm dia 3M Single socket PVC  pipe  including labour charges etc. complete for finished item of work  as directed by the engineer-in-charge.</t>
  </si>
  <si>
    <t>SWR34378</t>
  </si>
  <si>
    <t>Supply,laying and jointing 152.4 mm SWG pipe including excavation of trenches etc. complete for finished item of work and as directed by the engineer-in-charge.</t>
  </si>
  <si>
    <t>SWR34284</t>
  </si>
  <si>
    <t>Constructing (0.45x0.45) Brick in CM(1:6) prop Masonry inspection chamber and fitted with light weight CI frame and cover etc complete for finished item of work and as directed by the engineer-in-charge.(14)</t>
  </si>
  <si>
    <t>SWR34296</t>
  </si>
  <si>
    <t>Constructing 3'x 3' Brick in CM(1:6) prop Masonry inspection chamber and fitted with light weight CI frame and cover etc complete for finished item of work  as directed by the engineer-in-charge.</t>
  </si>
  <si>
    <t>SWR34297</t>
  </si>
  <si>
    <t>SWR34361</t>
  </si>
  <si>
    <t>SWR34363</t>
  </si>
  <si>
    <t>Supply and fixing of 15mm dia. GM Ball valve including labour charges complete for finished item of work and as directed by the engineer-in-charge.</t>
  </si>
  <si>
    <t>SWR34344</t>
  </si>
  <si>
    <t>Supply and fixing of 20mm dia. GM Ball valve including labour charges complete for finished item of work and as directed by the engineer-in-charge.</t>
  </si>
  <si>
    <t>SWR34345</t>
  </si>
  <si>
    <t>Supply and fixing of 25mm dia. GM Ball valve including labour charges complete for finished item of work and as directed by the engineer-in-charge.</t>
  </si>
  <si>
    <t>SWR34346</t>
  </si>
  <si>
    <t>Supply and fixing of 12.7mm bib tap Indian make including labour charges complete for finished item of work and as directed by the engineer-in-charge.</t>
  </si>
  <si>
    <t>SWR34329</t>
  </si>
  <si>
    <t>Supply and fixing of 12.7mm dia. concealed stop cock including labour charges complete for finished item of work and as directed by the engineer-in-charge.</t>
  </si>
  <si>
    <t>SWR34328</t>
  </si>
  <si>
    <t>Providing and placing on Terrace polyetheylene water storage tank with double layer approved brand and manufacture with cover complete for finished item of work and as directed by the engineer-in-charge.</t>
  </si>
  <si>
    <t>SWR34375</t>
  </si>
  <si>
    <t>Lts</t>
  </si>
  <si>
    <t>Supply and fixing of Glow sign board of size 10' x 3'  including lettering,labour charges,fitting charges complete for finished item of work and as directed by the engineer-in-charge.</t>
  </si>
  <si>
    <t>SWR33422</t>
  </si>
  <si>
    <t>Providing supply of electricity to the site premises through customer service centre duly applying for new connection including application fee and other missalaneous charges prescribed by TGSPDCL complete for the finished item of work.</t>
  </si>
  <si>
    <t>SWR33425</t>
  </si>
  <si>
    <t>Provd 2Sets of Structural Drawings</t>
  </si>
  <si>
    <t>SWR33426</t>
  </si>
  <si>
    <t>ft2</t>
  </si>
  <si>
    <t>Seigniorage Charges - Gravel</t>
  </si>
  <si>
    <t>SWR34472</t>
  </si>
  <si>
    <t>Providing consultancy services for arranging contour surveying with total station including preparation of boundary and contour levels with 2 No.s  hard copies and soft copies complete for finished items of work.</t>
  </si>
  <si>
    <t>SWR33427</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</si>
  <si>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</si>
  <si>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</si>
  <si>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</si>
  <si>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</si>
  <si>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</si>
  <si>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</si>
  <si>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S&amp;F 76.2mm Nahany Trap with Jali</t>
  </si>
  <si>
    <t>SWR34388</t>
  </si>
  <si>
    <t>SBC Test will be done by OU/JNTU 3Samples including mobilization and Demobilization of drill equipment, lab testing of bore hole samples, preperation of technical report etc.,</t>
  </si>
  <si>
    <t>SWR34099</t>
  </si>
  <si>
    <t>S&amp;F HDPE Pipe 76mm dia 6kg/sqcm including cost and conveyance of material and labour charges</t>
  </si>
  <si>
    <t>SWR34413</t>
  </si>
  <si>
    <t>Supply &amp; fixing of Flange Clamps including cost and conveyance of material and labour charges</t>
  </si>
  <si>
    <t>SWR34203</t>
  </si>
  <si>
    <t xml:space="preserve">Providing Structural steel tube box type 60x40x4mm thick including cost and conveyance of all materials, labour charges,curing etc. complete for finished item of work and as directed by the engineer-in-charge.         </t>
  </si>
  <si>
    <t>SWR33146</t>
  </si>
  <si>
    <t>kg</t>
  </si>
  <si>
    <t xml:space="preserve">Providing Roofing with Trapezoidal/Galvalume Sheet including cost and conveyance of all materials, labour charges,curing etc. complete for finished item of work and as directed by the engineer-in-charge.         </t>
  </si>
  <si>
    <t>SWR33402</t>
  </si>
  <si>
    <t>Supply and fixing 32mm dia 2mm thick ( concealed) PVC pipe in the wall including No 14 SWG GI wire for earth contunity, cost of pipe, binding wire and all labour charges etc complete for finished item of work.</t>
  </si>
  <si>
    <t>SWR33442</t>
  </si>
  <si>
    <t>S&amp;F Flush Type Switch LP,FP,EFP NRBuild-Wiring with 2X1.0 Sqm(14/0.3mm) PVC insulated flexiable copper cable in the existing metalic/Non metalic conduit pipe with 6A mini modular SP switch, mounted on metalic box covereds with appropriate front plate modules etc ceiling rose including cot and conveyance of all mateials, labour charges complete for light points, bell points and fan points in non residential builsing except circuit moving finished in all types masonary as directed by department.</t>
  </si>
  <si>
    <t>SWR33459</t>
  </si>
  <si>
    <t>S&amp;R 2 of 22/0.3mm (1.5sqmm) (FR) pvc insulated flexible copper cable in the existing metalic/non-metalic conduit pipe.</t>
  </si>
  <si>
    <t>Supply and fixing of ms gates of approved design including cost and conveyance of all materials,fabrication charges etc complete for finished item of work.</t>
  </si>
  <si>
    <t>SWR33404</t>
  </si>
  <si>
    <t xml:space="preserve">Geophysical Investgation charges for water point by Geologist </t>
  </si>
  <si>
    <t>SWR33608</t>
  </si>
  <si>
    <t>Sqm</t>
  </si>
  <si>
    <t>SWR33609</t>
  </si>
  <si>
    <t>Rmt</t>
  </si>
  <si>
    <t>Drill-165mm Bore Well 90M to 120M</t>
  </si>
  <si>
    <t>SWR34830</t>
  </si>
  <si>
    <t>Drill-165mm Bore Well 120M to 150M</t>
  </si>
  <si>
    <t>SWR34831</t>
  </si>
  <si>
    <t>Drill-165mm Bore Well 150M to 180M</t>
  </si>
  <si>
    <t>SWR34832</t>
  </si>
  <si>
    <t>Drill-165mm Bore Well 180M to 210M</t>
  </si>
  <si>
    <t>SWR34833</t>
  </si>
  <si>
    <t>Drill-165mm Bore Well 210M to 240M</t>
  </si>
  <si>
    <t>SWR34834</t>
  </si>
  <si>
    <t>Drill-165mm Bore Well 240M to 270M</t>
  </si>
  <si>
    <t>SWR34835</t>
  </si>
  <si>
    <t>Drill-165mm Bore Well 270M and above</t>
  </si>
  <si>
    <t>SWR34836</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</si>
  <si>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</si>
  <si>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</si>
  <si>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3.0 HP, Three Phase SubMrsbl Pumpset 5HP 12-16Stages suitable for 106/156mm dia borewell including cost and conveyance of all materials labour charges etc complete for finished item of work </t>
  </si>
  <si>
    <t>SWR33637</t>
  </si>
  <si>
    <t xml:space="preserve">Supply and fixing of HDPE pipe 40mm dia of 16Kg/cm2 including cost and conveyance of all materials labour charges etc complete for finished item of work as directed by the engineer-in-charge. </t>
  </si>
  <si>
    <t>SWR34410</t>
  </si>
  <si>
    <t xml:space="preserve">Supply and erecting D.O.L Starter 250V , Single phase,50Hz with SS enclouserincluding cost and conveyance of all materials labour charges etc complete for finished item of work </t>
  </si>
  <si>
    <t>SWR33644</t>
  </si>
  <si>
    <t>Supply of 3 Core 2.5 Sqmm Flat Copper cable of ISI for Submersible Motors of makes Finolex / Polycab / Gold Medal / Million / Payal / Sun Light / Power Flex / Fortune Art</t>
  </si>
  <si>
    <t>SWR33641</t>
  </si>
  <si>
    <t>Provd-DGPS &amp; Total Staion Survey</t>
  </si>
  <si>
    <t>SWR34506</t>
  </si>
  <si>
    <t>Providing supply of electricity to the site premises through custamer service centre duly applying for new connection including service wire, application complete the work.</t>
  </si>
  <si>
    <t>Gross Toal Rs.</t>
  </si>
  <si>
    <t>18%GST Rs.</t>
  </si>
  <si>
    <t>Total Rs.</t>
  </si>
  <si>
    <t>Total Electrical+Civil without GST</t>
  </si>
  <si>
    <t>Total Electrical+Civil with GST</t>
  </si>
  <si>
    <t>Transport of 8MVA power transformer
Transport of Power transformers (0 to 100 KM) from one place to another place in GHMC Area.(excluding of loading &amp; unloading ) 8MVA power transformer</t>
  </si>
  <si>
    <t>Erection of pole in position, aligning and setting to work, fixing of cross arms and top clamps, earthing of supports, back filling with earth and stones properly ramming including transport of materials from road side to location excluding pit excavation
Rail pole 90 lbs</t>
  </si>
  <si>
    <t>E/r 3ph DTR inclu L&amp;Un-L,T&amp;C on plinth
RCC Column type DTR Plinth of size 1'X1'X10',topslab
4'x4'x6" &amp; beam size 4'X8'X8" upto 160KVA</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</si>
  <si>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Drum,VCBs&gt;10 &amp; &lt;20Km</t>
  </si>
  <si>
    <t>Erection of 11KV indoor switch gear panel/indoor PT panel /
Bus section panel / Bus raiser panel/Capacitor panel/Switch fuse panel for DTR.</t>
  </si>
  <si>
    <t>Erection of 33KV indoor switch gear panel/33KV indoor PT
panel / Bus section panel / Bus raiser panel</t>
  </si>
  <si>
    <t>Erection of 220 V, 80 AH battery in complete shape fit for
charging . Conventional lead acid</t>
  </si>
  <si>
    <t>Supply of  AC Supply panel inluding providing of changeover
switch, SFU, metering unit, 32 A three phase MCB, 16 A
Single phase MCB complete as per specification.</t>
  </si>
  <si>
    <t>Erection of control/Relay panels, AC Panels, announciation
panels etc in the control room duly mounting them on channels and grouting them with foundation bolts excluding cost of channels &amp; foundation bolts</t>
  </si>
  <si>
    <t>Providing of earthing with excavation of earth pit (0.6 x0.6x2.4 Mts.) duly filling with bentonite, earth , running of earth wire etc., complete, including cost of bentonite and excluding cost of RCC collar of size 0.75M dia x 0.5 M height</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</si>
  <si>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75x 8mm MS Flat / GI Flat</t>
  </si>
  <si>
    <t>Earthing for raisers of SS Flat 50x6 mm.
Fabrication and connecting to risers from earth mat to structures, equipment, marshalling boxes, electrical panels, PLCC panels, fencing posts etc. M.S./ G.I. Flat 50x6mm / 50 x 8 mm ( Above ground)</t>
  </si>
  <si>
    <t>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 earth, levelling and and removing the debris from the site inluding the cost of lead and lift etc. In Hard Gravel Soil / BC soil / Red earth / stone and earth mixed with fair boulders / Normal soil</t>
  </si>
  <si>
    <t>Raising of cable on already erected support with wooden / MS clamps and connecting it to over head line with cable jumpers including cost of required wooden cleats, lugs and bolts and nuts through GI pipe (excluding the cost of GI pipe)
33 KV 3x400 Sqmm Cable</t>
  </si>
  <si>
    <t>Lay-SR 11KV 3x185sqmm UG Cb HG/BC/CC/BT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11KV 3x185 Sqmm Cable</t>
  </si>
  <si>
    <t>Raise-SR 11KV 3x185sqmm UG Cb on support Raising of cable on already erected support with wooden / MS clamps and connecting it to over head line with cable jumpers including cost of required wooden cleats, lugs and bolts and nuts through GI pipe (excluding the cost of GI pipe) 11 KV 3x185 Sqmm Cable</t>
  </si>
  <si>
    <t xml:space="preserve">Fabrication of Main and Auxiliary structures with welding usingraw steel such as RS joist, M.S.Angles, Plates, Channels,including the supply and fabrication of 6mm base plate to theRSupply of Joist poles excluding cost of Mild Steel and transportcharges to substation site, including erection. </t>
  </si>
  <si>
    <t>Alligning the Main and Auxiliary structures such as RS joist, M.S.Angles, Plates, Channels, Structure to zero level duly leveling in prefabricated MS frames with Hydraulic jacks before galvanising/ fabrication.</t>
  </si>
  <si>
    <t>Erection of pole in position, aligning and setting to work, fixing of cross arms and top clamps, earthing of supports, back filling with earth and stones properly ramming including transport of materials from road side to location excluding pit excavation
Box pole 9/10/11 Mtr</t>
  </si>
  <si>
    <t>Paint of coping with 2 coats of white cement incl cost of paints etc.
Ptg of coping with 2cts white cmnt inclu</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</si>
  <si>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Supply of Material for 1st coat Al. Painting.</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</si>
  <si>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Supply of Material for 2nd coat Al. Painting.</t>
  </si>
  <si>
    <t>Erection of 11KV 200A TT type AB Switch including fixing of
cross angles and alignment complete</t>
  </si>
  <si>
    <t>Painting of operating rods of 33kV, 11kV AB switches with post office red colour (including cost of paint)</t>
  </si>
  <si>
    <t>Making of coil earthing pole with 8mm GI wireNut&amp;Bolts for AB Switch</t>
  </si>
  <si>
    <t>Erection of 11 KV HG Fuse set including earthing</t>
  </si>
  <si>
    <t>Erection of LT distribution box including laying of LT cable from distribution box to LT OH line and DTR to distribution box including earthing of distribution box and crimping of lugs connecting of jumpers etc</t>
  </si>
  <si>
    <t>Making 11 KV 3x185 Sqmm Cable Out Door/Indoor end
termination</t>
  </si>
  <si>
    <t xml:space="preserve">
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LT 3 1/2 x 185 Sqmm Cable</t>
  </si>
  <si>
    <t>Raise-SR LT 3 1/2 x 185 Sqmm Cab UG Cb on support</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</si>
  <si>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</si>
  <si>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specification
(including cost of ferrules, lugs and glands)</t>
  </si>
  <si>
    <t>Laying of 4 core/10 core 2.5 sq. mm.Copper control cable in
aready excavation trench including cost of providing single
compress glands at both ends .</t>
  </si>
  <si>
    <t>Excavation of pits in hard rock not requiring blasting. (In hard murram / rockboulders) 9.1 Mtrs PSCC Poles 0.76 M x 0.76M x 1.83M (2.6" x 2.6" x 6.0")</t>
  </si>
  <si>
    <t>Mass concreting of supports erected with CC (1:4:8) using 40 mm, HB G metal including the cost of metal, sand, Cement and curing etc.</t>
  </si>
  <si>
    <t>Fixing of Metal halide lamps with fixtures Make:Philips,Crompton,Bajaj junction box with MCB with 1.5 GI pipe complete.</t>
  </si>
  <si>
    <t>Supply &amp; Spreading of 20mm machine crushed  HBG including cost convayance of material and labour etc complete for finished iten as specified by engineer incharge</t>
  </si>
  <si>
    <t>Sup Room fire extinguisher (2 ltrs capacity) for control room</t>
  </si>
  <si>
    <t>Filling  with  stone  dust  in  basement  with  150mm  thick  layers  incldg  cost  &amp;  conveyance  all  materials watering,consolidation etc complete for finished item of work.</t>
  </si>
  <si>
    <t xml:space="preserve">Earth Work Mass Excavation  to a depth as directed, in soils such as Mixture of Gravel and Soft Disintegrated Rock like Shales, Ordinary Gravel, Stoney Earth and Earth Mixed with Fair Sized Boulders and in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 either sub soil water, stoMts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 as directed by the engineer-incharge. </t>
  </si>
  <si>
    <t>Plastering of 20mm thick to all uneven faces of walls of superstructure in two coats  with base coat in CM 1:5 of 16mm thick and top coat in CM 1:3 4mm thick with dubara sponge finish including cost  and  conveyance  of  all  materials, water, all  labour  charges,  curing  for  specified  number  of  days, cutting  grooves, all leads, lifts and scaffolding charges,all incidental charges etc. complete for finished item of work and as directed by the Engineer - in - charge. Ground Floor</t>
  </si>
  <si>
    <t>S&amp;F of 15 mm brass body CP finish bib tap of not less than 300 grams weight with quarter turn spindle with either internal or external threaded connection conforming to IS 8931 including all operational, incidental and labour charges etc. complete for the finished item of work</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</si>
  <si>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22.20mm OD Pipe - SDR 11 including all operational, incidental and labour charges etc. complete for the finished item of work</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</si>
  <si>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Column Ground floor</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</si>
  <si>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Footing</t>
  </si>
  <si>
    <t>Laying Plain C.C (1:4:8) using 40 mm HBG metal including cost &amp; conveyance of all materials labour charges,curing,all
leads lifts etc., complete for finished item of work.</t>
  </si>
  <si>
    <t>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excluding taxes on all materials etc., complete for finished item of work in all floors.( APSS No.126)</t>
  </si>
  <si>
    <t>S&amp;F of Structural steel of Angles,Channels,Beams etc including fabrication &amp; erection, all incidental, operational, labour charges such as cutting, bending, placing in position, excluding taxes complete for finished item of work.</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</si>
  <si>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Transport-33KV 3x400sqmm Cb Drum to 50km</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</si>
  <si>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Along the CC / BT multi layer road requiring compressor
33 KV 3x400 Sqmm Cable
Lay-DR 33KV 3x400sqmm UG Cb CC/BT Compsr</t>
  </si>
  <si>
    <t xml:space="preserve">
Laying of LT UG Cable 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Along the CC / BT multi layer road requiring compressor 33 KV 3x400 Sqmm Cable Lay-6R 33KV 3x400sqmm UG Cb CC/BT Compsr</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</si>
  <si>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In Hard Gravel Soil / BC soil / Red earth / stone and earth mixed with fair boulders /Normal soil/CC
33 KV 3x400 Sqmm Cable
Lay-DR 33KV 3x400sqmm UG Cb HG/BC/CC/BT</t>
  </si>
  <si>
    <t>Raising of double run cable on already erected support with wooden / MS clamps and connecting it to over head line with cable jumpers including cost of required
wooden cleats, lugs and bolts and nuts through GI pipe (excluding the cost of GI pipe)
33 KV 3x400 Sqmm Cable</t>
  </si>
  <si>
    <t>Making of Outdoor/Indoor End 
Making 33 KV 3x400 Sqmm Cable Out Door/Indoor end termination</t>
  </si>
  <si>
    <t>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 earth, levelling and and removing the debris from the site inluding the cost of lead and lift etc.
Along the CC / BT multi layer road requiring compressor
Lay-4 SC 33KV 630sqmm UG Cb CT/BT Compsr</t>
  </si>
  <si>
    <t>Raising of Single Run 33KV 1x630sqmm UG Cable on
Support Raise-SR 33KV 1x630sqmm UG Cb on Support</t>
  </si>
  <si>
    <t>Supply-33KV 1x630Sqmm OD Unit EndTermtn</t>
  </si>
  <si>
    <t>Supply 33KV 1x630sqmm Ray Fit Joint</t>
  </si>
  <si>
    <t>Cost of Pipes and slabs Supply of 6" B class GI pipe
S-6" B Class GI pipe 5mm thck 20Kg/M</t>
  </si>
  <si>
    <t>Supply of 250 mm Hume pipe of class NP3 with compresive
strength of 35N/mm2 for 28 days curing,barewall thickness of 30mm,1.25kG linear/meter and withstanding capability of
22.50KN/linear meter as per IS 458-1993.
Supply of 250 mm Hume pipe of class NP3</t>
  </si>
  <si>
    <t>Consultation charges for providing traffic diversions and
meeting other exegencies for execution of work during late
night hours and wee hours. Consult charg for providng traffic diver</t>
  </si>
  <si>
    <t xml:space="preserve">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Painting of operating rods of 33kV, 11kV AB switches withpost office red colour (including cost of paint)
</t>
  </si>
  <si>
    <t>Erection of 33 KV LAS station/Line type including earthing
Erect of  33kv LA stn type incl earthing</t>
  </si>
  <si>
    <t xml:space="preserve">Excavation of pits in hard rock not requiring blasting. (In hard murram / rock boulders)
11 Mtrs PSCC Poles/ Box poles 0.75 M x 0.9 M x 1.95 M
</t>
  </si>
  <si>
    <t>Assembly and erection of Structure as per specification which includes fixing of top channels and cross bracings, transport of all materials from road side to the location, earthing, back filling with earth ramming etc excluding pit excavation and concreting.
33 KV DP Structure with 175x85/150x75mm RS joist</t>
  </si>
  <si>
    <t>Transport of iron materials such as R.S. Joists, Rail Poles, fabricated supports, steel, iron, flat, M.S. Channels etc., by lorries. (excluding of loading &amp; unloading ) Above 10 KM and upto 20 KM</t>
  </si>
  <si>
    <t>Running of GI eartn flat of size 25X3mm from all metallic parts of channels, AB Switch, HG fuse set, DTr neutral and LT Distribution box and inter connection of earth pits etc complete
Run-GI Earth Flat 25x3mm from metallic p</t>
  </si>
  <si>
    <t>Fabrication and connecting to risers from earth mat to structures, equipment, marshalling boxes, electrical panels, PLCC panels, fencing posts etc. M.S./ G.I. Flat 50x6mm / 50 x 8 mm ( Above ground)</t>
  </si>
  <si>
    <t xml:space="preserve">Providing of earthing with various types of earth electrodes.
Excavation of earth pit, supply of cast iron pipe with flange on one end (as per ISS7181/86) of nominal dia 125mm and 2.75 meters long in side the pit including supply and fixing RCCcollars 0.75 meter dia (OD), 50mm thick and 0.60meters long complete as per APTRANSCO standards </t>
  </si>
  <si>
    <t>Supply of earthing pipe with materials
Supply of CI eath pipe with 80mm dia,2.0 M Length</t>
  </si>
  <si>
    <t xml:space="preserve">Supply of GI eath pipe with 40 mm dia,3mm thcikness with 2.0M Length </t>
  </si>
  <si>
    <t xml:space="preserve">Providing of earthing with excavation of earth pit (0.6 x0.6x2.4 Mts.) duly filling with bentonite, earth , running of earth wire etc., complete, including cost of bentonite and excluding cost of RCC collar of size 0.75M dia x 0.5 M height
</t>
  </si>
  <si>
    <t xml:space="preserve">
Painting of feeder name on support including cost of paint
Paint-Feeder Name on Support incl. Paint</t>
  </si>
  <si>
    <t xml:space="preserve">
Raising of double run cable on already erected support with wooden / MS clamps and connecting it to over head line with cable jumpers including cost of required wooden cleats, lugs and bolts and nuts through GI pipe (excluding the cost of GI pipe)
11 KV 3x300 Sqmm Cable</t>
  </si>
  <si>
    <t>Making 11 KV 3x300 Sqmm Cable Out Door/Indoor end termination</t>
  </si>
  <si>
    <t>Excavation of pits in hard rock not requiring blasting. (In hard murram / rock boulders)
11 Mtrs PSCC Poles/ Box poles 0.75 M x 0.9 M x 1.95 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</si>
  <si>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</si>
  <si>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 xml:space="preserve">Excavation of pits in hard rock not requiring blasting. (In hard murram / rockboulders)
11 Mtrs PSCC Poles/ Box poles 0.75 M x 0.9 M x 1.95 M </t>
  </si>
  <si>
    <t>Excavation of pits in hard rock not requiring blasting. (In hard murram / rockboulders)
9.1 Mtrs PSCC Poles 0.76 M x 0.76M x 1.83M
(2.6" x 2.6" x 6.0")</t>
  </si>
  <si>
    <t xml:space="preserve">Mass concreting of supports erected with CC (1:4:8) using 40 mm, HB G metal including the cost of metal, sand, Cement and curing etc.
</t>
  </si>
  <si>
    <t>Un loading of 11 KV AB Cable (XLPE) 3 Core upto 500 Mts. Drum (including Accessories )</t>
  </si>
  <si>
    <t>Earthing for 11KV 3x185+1x75 AB Cable with GIStrip&amp;Pipe</t>
  </si>
  <si>
    <t>Stringing of  11 KV 3x185+70 Sqmm AB Cable</t>
  </si>
  <si>
    <t>Earth work excavation in all type of soils red earth, Hard gravelly soils, earth mixed with sand and sandy soils etc., in all conditions such as slushy and dry with initial leads and lifts for foundations.   A) Ordinary Soils</t>
  </si>
  <si>
    <r>
      <t xml:space="preserve">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pin vibrator or needle vibrator supplemented by hand spreeding rodding and tamping , and operational charges , all leads and lifts  etc complete, but excuding cost of steel and its fabrication , all incidental charges etc .complete for finshed item of work as directed by the Engineer - in - charge . Reinforced  Cement concerete M20 GRADE Nominal Mix </t>
    </r>
    <r>
      <rPr>
        <b/>
        <sz val="12"/>
        <rFont val="Times New Roman"/>
        <family val="1"/>
      </rPr>
      <t>Raft  Footings</t>
    </r>
  </si>
  <si>
    <t>Construction of brick masonary in CM(1:6) including cost and conveyance of all materials, labour charges,curing etc. complete for finished item of work and as directed by the engineer-in-charge. Gound Floor</t>
  </si>
  <si>
    <t>Providing impervious coat over RCC roof slab surfaces to requried slopes with 20mm thick in CM 1:3 pro mixed with approvaled brand of water proffing compound as the raet of 1 kg per bag of cement inclding cost and conveyance of all materials, water, all labour charges, chemicals, curing for specifed number of days , rounding off junctions of wall and slab, all leads, lifts, heights,levels and floors etc . complete as directed by the Engineer - in - charge for finished item of work. Second Floor</t>
  </si>
  <si>
    <t>Painting with two coats of External Emulsion over a coat of primer including cost and conveyance of all materials , labour charges etc. complete for finished item of work and as directed by the engineer-in-charge. Gound Floor</t>
  </si>
  <si>
    <t xml:space="preserve"> Painting with two coats of External Emulsion over a coat of primer including cost and conveyance of all materials , labour charges etc. complete for finished item of work and as directed by the engineer-in-charge. First Floor</t>
  </si>
  <si>
    <t xml:space="preserve"> Painting with two coats of External Emulsion over a coat of primer including cost and conveyance of all materials , labour charges etc. complete for finished item of work and as directed by the engineer-in-charge. Second Floor</t>
  </si>
  <si>
    <t>Providing Reinforced Racks with Steel &amp; Plastering in CM 1:2 of 25 mmm thick over rabbit wire mesh and plastering of 12mm thick in CM 1:3 prop and including cost and conyance of all materials and labour charges etc at all floors heights etc for finished item of work excluding cost of steel and its fabrication for finished item of work in all floors. First Floor</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</si>
  <si>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a)15.90mm OD Pipe - SDR 11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</si>
  <si>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15778:2007)b)22.20mm OD Pipe - SDR 11</t>
  </si>
  <si>
    <t xml:space="preserve"> 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c)28.60mm OD Pipe - SDR 11</t>
  </si>
  <si>
    <t xml:space="preserve"> Construction of brick masonary in CM(1:6) including cost and conveyance of all materials, labour charges,curing etc. complete for finished item of work and as directed by the engineer-in-charge. First Floor</t>
  </si>
  <si>
    <t>Construction of brick masonary in CM(1:6) including cost and conveyance of all materials, labour charges,curing etc. complete for finished item of work and as directed by the engineer-in-charge. Second Floor</t>
  </si>
  <si>
    <t>Providing plastering  of  20mm thick in two coats for super structure  and ceiling of superstructure in two coats, First coat with   in CM 1:5 of 16mm thick and Second coat in CM 1:3  4mm thick with  sponge finish including cost and conveyance of all materials, water, all labour charges, curing for specified number of days, cutting  grooves, at all heghits,  all leads and lifts ,  all incidental and scaffolding charges, seigniorage charges,  etc. complete for finished item of work and as directed by the Engineer - in - charge. Ground Floor</t>
  </si>
  <si>
    <t>Providing plastering  of  20mm thick in two coats for super structure  and ceiling of superstructure in two coats, First coat with   in CM 1:5 of 16mm thick and Second coat in CM 1:3  4mm thick with  sponge finish including cost and conveyance of all materials, water, all labour charges, curing for specified number of days, cutting  grooves, at all heghits,  all leads and lifts ,  all incidental and scaffolding charges, seigniorage charges,  etc. complete for finished item of work and as directed by the Engineer - in - charge. First Floor</t>
  </si>
  <si>
    <t>Providing plastering  of  20mm thick in two coats for super structure  and ceiling of superstructure in two coats, First coat with   in CM 1:5 of 16mm thick and Second coat in CM 1:3  4mm thick with  sponge finish including cost and conveyance of all materials, water, all labour charges, curing for specified number of days, cutting  grooves, at all heghits,  all leads and lifts ,  all incidental and scaffolding charges, seigniorage charges,  etc. complete for finished item of work and as directed by the Engineer - in - charge. Second Floor</t>
  </si>
  <si>
    <t xml:space="preserve"> Drilling of 165mm bore well with machine rig including deployment and hire charges of rig and other machinery and equipment labour charges , measuring the yeild of borewell including cost and conveyance etc complete Drill-165mm Bore Well  0 to 90</t>
  </si>
</sst>
</file>

<file path=xl/styles.xml><?xml version="1.0" encoding="utf-8"?>
<styleSheet xmlns="http://schemas.openxmlformats.org/spreadsheetml/2006/main">
  <numFmts count="2">
    <numFmt numFmtId="164" formatCode="0.000"/>
    <numFmt numFmtId="165" formatCode="#,##0.00;[Red]#,##0.00"/>
  </numFmts>
  <fonts count="14">
    <font>
      <sz val="11"/>
      <color theme="1"/>
      <name val="Calibri"/>
      <family val="2"/>
      <scheme val="minor"/>
    </font>
    <font>
      <b/>
      <sz val="10"/>
      <name val="Bookman Old Style"/>
      <family val="1"/>
    </font>
    <font>
      <sz val="10"/>
      <name val="Bookman Old Style"/>
      <family val="1"/>
    </font>
    <font>
      <sz val="9"/>
      <name val="Bookman Old Style"/>
      <family val="1"/>
    </font>
    <font>
      <sz val="11"/>
      <color theme="1"/>
      <name val="Bookman Old Style"/>
      <family val="1"/>
    </font>
    <font>
      <sz val="10"/>
      <color theme="1"/>
      <name val="Bookman Old Style"/>
      <family val="1"/>
    </font>
    <font>
      <sz val="10"/>
      <name val="Arial"/>
      <family val="2"/>
    </font>
    <font>
      <b/>
      <sz val="11"/>
      <name val="Bookman Old Style"/>
      <family val="1"/>
    </font>
    <font>
      <sz val="11"/>
      <color theme="1"/>
      <name val="Calibri"/>
      <family val="2"/>
      <scheme val="minor"/>
    </font>
    <font>
      <sz val="10"/>
      <name val="Helv"/>
      <charset val="204"/>
    </font>
    <font>
      <b/>
      <sz val="12"/>
      <name val="Times New Roman"/>
      <family val="1"/>
    </font>
    <font>
      <sz val="12"/>
      <name val="Times New Roman"/>
      <family val="1"/>
    </font>
    <font>
      <sz val="12"/>
      <color theme="1"/>
      <name val="Times New Roman"/>
      <family val="1"/>
    </font>
    <font>
      <sz val="10"/>
      <color rgb="FFFF0000"/>
      <name val="Bookman Old Style"/>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9">
    <xf numFmtId="0" fontId="0" fillId="0" borderId="0"/>
    <xf numFmtId="0" fontId="6" fillId="0" borderId="0"/>
    <xf numFmtId="0" fontId="6" fillId="0" borderId="0"/>
    <xf numFmtId="0" fontId="8" fillId="0" borderId="0"/>
    <xf numFmtId="0" fontId="9" fillId="0" borderId="0"/>
    <xf numFmtId="0" fontId="6" fillId="0" borderId="0"/>
    <xf numFmtId="0" fontId="6" fillId="0" borderId="0"/>
    <xf numFmtId="0" fontId="6" fillId="0" borderId="0"/>
    <xf numFmtId="0" fontId="9" fillId="0" borderId="0"/>
  </cellStyleXfs>
  <cellXfs count="277">
    <xf numFmtId="0" fontId="0" fillId="0" borderId="0" xfId="0"/>
    <xf numFmtId="2"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2" fontId="2" fillId="2" borderId="1" xfId="0" applyNumberFormat="1" applyFont="1" applyFill="1" applyBorder="1" applyAlignment="1">
      <alignment horizontal="right" vertical="center" wrapText="1"/>
    </xf>
    <xf numFmtId="0" fontId="3" fillId="2"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2" borderId="0" xfId="0" applyFont="1" applyFill="1"/>
    <xf numFmtId="0" fontId="2" fillId="2" borderId="1" xfId="0" applyFont="1" applyFill="1" applyBorder="1" applyAlignment="1">
      <alignment horizontal="left" vertical="center" wrapText="1"/>
    </xf>
    <xf numFmtId="1" fontId="2" fillId="0" borderId="1" xfId="0" applyNumberFormat="1" applyFont="1" applyFill="1" applyBorder="1" applyAlignment="1">
      <alignment horizontal="center" vertical="center" shrinkToFit="1"/>
    </xf>
    <xf numFmtId="2" fontId="2" fillId="0" borderId="1" xfId="0" applyNumberFormat="1" applyFont="1" applyFill="1" applyBorder="1" applyAlignment="1">
      <alignment horizontal="right" vertical="center" shrinkToFit="1"/>
    </xf>
    <xf numFmtId="2" fontId="2" fillId="2" borderId="1" xfId="0" applyNumberFormat="1" applyFont="1" applyFill="1" applyBorder="1" applyAlignment="1">
      <alignment horizontal="center" vertical="center" shrinkToFit="1"/>
    </xf>
    <xf numFmtId="0" fontId="5" fillId="0" borderId="1" xfId="0" applyFont="1" applyBorder="1" applyAlignment="1">
      <alignment horizontal="left" vertical="center" wrapText="1"/>
    </xf>
    <xf numFmtId="0" fontId="0" fillId="0" borderId="1" xfId="0"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2" fontId="0" fillId="0" borderId="1" xfId="0" applyNumberFormat="1" applyBorder="1" applyAlignment="1">
      <alignment horizontal="right" vertical="center"/>
    </xf>
    <xf numFmtId="4" fontId="0" fillId="0" borderId="0" xfId="0" applyNumberFormat="1"/>
    <xf numFmtId="164" fontId="7" fillId="2" borderId="1" xfId="0" applyNumberFormat="1" applyFont="1" applyFill="1" applyBorder="1" applyAlignment="1">
      <alignment horizontal="right" vertical="center" wrapText="1"/>
    </xf>
    <xf numFmtId="0" fontId="2" fillId="2" borderId="0" xfId="0" applyFont="1" applyFill="1" applyAlignment="1">
      <alignment wrapText="1"/>
    </xf>
    <xf numFmtId="0" fontId="0" fillId="0" borderId="0" xfId="0"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0" fillId="0" borderId="0" xfId="0" applyAlignment="1">
      <alignment horizontal="right" vertical="center"/>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6" xfId="0" applyFont="1" applyFill="1" applyBorder="1" applyAlignment="1">
      <alignment vertical="center" wrapText="1"/>
    </xf>
    <xf numFmtId="0" fontId="2" fillId="2" borderId="0" xfId="0" applyFont="1" applyFill="1" applyBorder="1" applyAlignment="1">
      <alignment vertical="center" wrapText="1"/>
    </xf>
    <xf numFmtId="0" fontId="2" fillId="2" borderId="6" xfId="0" applyFont="1" applyFill="1" applyBorder="1" applyAlignment="1">
      <alignment horizontal="left" vertical="center" wrapText="1"/>
    </xf>
    <xf numFmtId="0" fontId="2" fillId="0" borderId="6" xfId="0" applyFont="1" applyFill="1" applyBorder="1" applyAlignment="1">
      <alignment horizontal="left" vertical="center" wrapText="1"/>
    </xf>
    <xf numFmtId="2" fontId="2" fillId="2" borderId="6" xfId="0" applyNumberFormat="1" applyFont="1" applyFill="1" applyBorder="1" applyAlignment="1">
      <alignment horizontal="center" vertical="center" shrinkToFit="1"/>
    </xf>
    <xf numFmtId="2" fontId="2" fillId="2" borderId="0" xfId="0" applyNumberFormat="1" applyFont="1" applyFill="1" applyBorder="1" applyAlignment="1">
      <alignment horizontal="center" vertical="center" shrinkToFit="1"/>
    </xf>
    <xf numFmtId="2" fontId="2" fillId="0" borderId="6" xfId="0" applyNumberFormat="1" applyFont="1" applyFill="1" applyBorder="1" applyAlignment="1">
      <alignment horizontal="center" vertical="center" shrinkToFit="1"/>
    </xf>
    <xf numFmtId="4" fontId="2" fillId="2" borderId="1" xfId="0" applyNumberFormat="1" applyFont="1" applyFill="1" applyBorder="1" applyAlignment="1">
      <alignment horizontal="right" vertical="center" shrinkToFit="1"/>
    </xf>
    <xf numFmtId="4" fontId="2" fillId="2" borderId="6" xfId="0" applyNumberFormat="1" applyFont="1" applyFill="1" applyBorder="1" applyAlignment="1">
      <alignment horizontal="right" vertical="center" shrinkToFit="1"/>
    </xf>
    <xf numFmtId="2" fontId="2" fillId="2" borderId="1" xfId="0" applyNumberFormat="1" applyFont="1" applyFill="1" applyBorder="1" applyAlignment="1">
      <alignment horizontal="right" vertical="center" shrinkToFit="1"/>
    </xf>
    <xf numFmtId="4" fontId="2" fillId="2" borderId="0" xfId="0" applyNumberFormat="1" applyFont="1" applyFill="1" applyBorder="1" applyAlignment="1">
      <alignment horizontal="right" vertical="center" shrinkToFit="1"/>
    </xf>
    <xf numFmtId="2" fontId="2" fillId="2" borderId="6" xfId="0" applyNumberFormat="1" applyFont="1" applyFill="1" applyBorder="1" applyAlignment="1">
      <alignment vertical="center" shrinkToFit="1"/>
    </xf>
    <xf numFmtId="2" fontId="2" fillId="2" borderId="6" xfId="0" applyNumberFormat="1" applyFont="1" applyFill="1" applyBorder="1" applyAlignment="1">
      <alignment horizontal="right" vertical="center" shrinkToFit="1"/>
    </xf>
    <xf numFmtId="2" fontId="2" fillId="0" borderId="6" xfId="0" applyNumberFormat="1" applyFont="1" applyFill="1" applyBorder="1" applyAlignment="1">
      <alignment horizontal="right" vertical="center" shrinkToFit="1"/>
    </xf>
    <xf numFmtId="0" fontId="2" fillId="0" borderId="6" xfId="0" applyFont="1" applyFill="1" applyBorder="1" applyAlignment="1">
      <alignment horizontal="center" vertical="top" wrapText="1"/>
    </xf>
    <xf numFmtId="4" fontId="2" fillId="0" borderId="6" xfId="0" applyNumberFormat="1" applyFont="1" applyFill="1" applyBorder="1" applyAlignment="1">
      <alignment horizontal="right" vertical="center" shrinkToFit="1"/>
    </xf>
    <xf numFmtId="164" fontId="2" fillId="2" borderId="1" xfId="0" applyNumberFormat="1" applyFont="1" applyFill="1" applyBorder="1" applyAlignment="1">
      <alignment horizontal="center" vertical="center" shrinkToFit="1"/>
    </xf>
    <xf numFmtId="2" fontId="2" fillId="2" borderId="2" xfId="0" applyNumberFormat="1" applyFont="1" applyFill="1" applyBorder="1" applyAlignment="1">
      <alignment horizontal="center" vertical="center" shrinkToFit="1"/>
    </xf>
    <xf numFmtId="0" fontId="2" fillId="2" borderId="2" xfId="0" applyFont="1" applyFill="1" applyBorder="1" applyAlignment="1">
      <alignment vertical="center" wrapText="1"/>
    </xf>
    <xf numFmtId="0" fontId="2" fillId="2" borderId="2" xfId="0" applyFont="1" applyFill="1" applyBorder="1" applyAlignment="1">
      <alignment horizontal="center" vertical="center" wrapText="1"/>
    </xf>
    <xf numFmtId="4" fontId="2" fillId="2" borderId="2" xfId="0" applyNumberFormat="1" applyFont="1" applyFill="1" applyBorder="1" applyAlignment="1">
      <alignment horizontal="right" vertical="center" shrinkToFit="1"/>
    </xf>
    <xf numFmtId="0" fontId="2" fillId="2" borderId="7" xfId="0" applyFont="1" applyFill="1" applyBorder="1" applyAlignment="1">
      <alignment horizontal="center" vertical="center" wrapText="1"/>
    </xf>
    <xf numFmtId="2" fontId="2" fillId="0" borderId="0" xfId="0" applyNumberFormat="1" applyFont="1" applyFill="1" applyBorder="1" applyAlignment="1">
      <alignment horizontal="center" vertical="center" shrinkToFit="1"/>
    </xf>
    <xf numFmtId="0" fontId="2" fillId="0" borderId="0"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2" fontId="2" fillId="0" borderId="0" xfId="0" applyNumberFormat="1" applyFont="1" applyFill="1" applyBorder="1" applyAlignment="1">
      <alignment horizontal="right" vertical="center" shrinkToFit="1"/>
    </xf>
    <xf numFmtId="0" fontId="1" fillId="0" borderId="0" xfId="0" applyFont="1" applyFill="1" applyBorder="1" applyAlignment="1">
      <alignment horizontal="center" vertical="top" wrapText="1"/>
    </xf>
    <xf numFmtId="1" fontId="2" fillId="0" borderId="7" xfId="0" applyNumberFormat="1" applyFont="1" applyFill="1" applyBorder="1" applyAlignment="1">
      <alignment horizontal="center" vertical="center" shrinkToFit="1"/>
    </xf>
    <xf numFmtId="0" fontId="2" fillId="2" borderId="0" xfId="0" applyFont="1" applyFill="1" applyBorder="1" applyAlignment="1">
      <alignment horizontal="left" vertical="center" wrapText="1"/>
    </xf>
    <xf numFmtId="2" fontId="2" fillId="2" borderId="0" xfId="0" applyNumberFormat="1" applyFont="1" applyFill="1" applyBorder="1" applyAlignment="1">
      <alignment vertical="center" shrinkToFit="1"/>
    </xf>
    <xf numFmtId="2" fontId="0" fillId="0" borderId="1" xfId="0" applyNumberFormat="1" applyFont="1" applyBorder="1" applyAlignment="1">
      <alignment horizontal="right" vertical="center"/>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164" fontId="2" fillId="3" borderId="8" xfId="0" applyNumberFormat="1" applyFont="1" applyFill="1" applyBorder="1" applyAlignment="1">
      <alignment horizontal="center" vertical="center" shrinkToFit="1"/>
    </xf>
    <xf numFmtId="2" fontId="2" fillId="3" borderId="6" xfId="0" applyNumberFormat="1" applyFont="1" applyFill="1" applyBorder="1" applyAlignment="1">
      <alignment horizontal="center" vertical="center" shrinkToFit="1"/>
    </xf>
    <xf numFmtId="0" fontId="2" fillId="3" borderId="6" xfId="0" applyFont="1" applyFill="1" applyBorder="1" applyAlignment="1">
      <alignment horizontal="center" vertical="center" wrapText="1"/>
    </xf>
    <xf numFmtId="0" fontId="2" fillId="3" borderId="6" xfId="0" applyFont="1" applyFill="1" applyBorder="1" applyAlignment="1">
      <alignment horizontal="left" vertical="center" wrapText="1"/>
    </xf>
    <xf numFmtId="2" fontId="2" fillId="3" borderId="6" xfId="0" applyNumberFormat="1" applyFont="1" applyFill="1" applyBorder="1" applyAlignment="1">
      <alignment vertical="center" shrinkToFit="1"/>
    </xf>
    <xf numFmtId="0" fontId="2" fillId="3" borderId="1" xfId="0" applyFont="1" applyFill="1" applyBorder="1" applyAlignment="1">
      <alignment horizontal="left" vertical="center" wrapText="1"/>
    </xf>
    <xf numFmtId="4" fontId="2" fillId="3" borderId="1" xfId="0" applyNumberFormat="1" applyFont="1" applyFill="1" applyBorder="1" applyAlignment="1">
      <alignment horizontal="right" vertical="center" shrinkToFit="1"/>
    </xf>
    <xf numFmtId="0" fontId="2" fillId="3" borderId="12" xfId="0" applyFont="1" applyFill="1" applyBorder="1" applyAlignment="1">
      <alignment horizontal="center" vertical="center" wrapText="1"/>
    </xf>
    <xf numFmtId="2" fontId="2" fillId="3" borderId="1" xfId="0" applyNumberFormat="1" applyFont="1" applyFill="1" applyBorder="1" applyAlignment="1">
      <alignment horizontal="center" vertical="center" shrinkToFit="1"/>
    </xf>
    <xf numFmtId="2" fontId="2" fillId="3" borderId="13" xfId="0" applyNumberFormat="1" applyFont="1" applyFill="1" applyBorder="1" applyAlignment="1">
      <alignment horizontal="right" vertical="center" wrapText="1"/>
    </xf>
    <xf numFmtId="2" fontId="2" fillId="3" borderId="3" xfId="0" applyNumberFormat="1" applyFont="1" applyFill="1" applyBorder="1" applyAlignment="1">
      <alignment horizontal="left" vertical="center"/>
    </xf>
    <xf numFmtId="4" fontId="2" fillId="3" borderId="1" xfId="0" applyNumberFormat="1" applyFont="1" applyFill="1" applyBorder="1" applyAlignment="1">
      <alignment horizontal="right" vertical="center"/>
    </xf>
    <xf numFmtId="4" fontId="2" fillId="3" borderId="19" xfId="0" applyNumberFormat="1" applyFont="1" applyFill="1" applyBorder="1" applyAlignment="1">
      <alignment horizontal="right" vertical="center"/>
    </xf>
    <xf numFmtId="0" fontId="2" fillId="3" borderId="0" xfId="0" applyFont="1" applyFill="1" applyBorder="1" applyAlignment="1">
      <alignment horizontal="left" vertical="center"/>
    </xf>
    <xf numFmtId="0" fontId="2" fillId="3" borderId="8" xfId="0" applyFont="1" applyFill="1" applyBorder="1" applyAlignment="1">
      <alignment horizontal="center" vertical="center" wrapText="1"/>
    </xf>
    <xf numFmtId="0" fontId="2" fillId="3" borderId="8" xfId="0" applyFont="1" applyFill="1" applyBorder="1" applyAlignment="1">
      <alignment vertical="center" wrapText="1"/>
    </xf>
    <xf numFmtId="2" fontId="2" fillId="3" borderId="8" xfId="0" applyNumberFormat="1" applyFont="1" applyFill="1" applyBorder="1" applyAlignment="1">
      <alignment horizontal="right" vertical="center" shrinkToFit="1"/>
    </xf>
    <xf numFmtId="2" fontId="2" fillId="3" borderId="21" xfId="0" applyNumberFormat="1" applyFont="1" applyFill="1" applyBorder="1" applyAlignment="1">
      <alignment horizontal="right" vertical="center" wrapText="1"/>
    </xf>
    <xf numFmtId="0" fontId="2" fillId="3" borderId="6" xfId="0" applyFont="1" applyFill="1" applyBorder="1" applyAlignment="1">
      <alignment vertical="center" wrapText="1"/>
    </xf>
    <xf numFmtId="4" fontId="2" fillId="3" borderId="6" xfId="0" applyNumberFormat="1" applyFont="1" applyFill="1" applyBorder="1" applyAlignment="1">
      <alignment horizontal="right" vertical="center" shrinkToFit="1"/>
    </xf>
    <xf numFmtId="0" fontId="2" fillId="3" borderId="3" xfId="0" applyFont="1" applyFill="1" applyBorder="1" applyAlignment="1">
      <alignment horizontal="left" vertical="center"/>
    </xf>
    <xf numFmtId="0" fontId="2" fillId="3" borderId="1" xfId="0" applyFont="1" applyFill="1" applyBorder="1" applyAlignment="1">
      <alignment horizontal="right" vertical="center"/>
    </xf>
    <xf numFmtId="0" fontId="2" fillId="3" borderId="1" xfId="0" applyFont="1" applyFill="1" applyBorder="1" applyAlignment="1">
      <alignment horizontal="left" vertical="center"/>
    </xf>
    <xf numFmtId="0" fontId="2" fillId="3" borderId="0" xfId="0" applyFont="1" applyFill="1" applyBorder="1" applyAlignment="1">
      <alignment horizontal="left" vertical="center" wrapText="1"/>
    </xf>
    <xf numFmtId="0" fontId="1" fillId="0" borderId="0" xfId="0" applyFont="1" applyFill="1" applyBorder="1" applyAlignment="1">
      <alignment horizontal="left" vertical="center"/>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1" fillId="0" borderId="12"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2" fontId="1" fillId="0" borderId="13" xfId="0" applyNumberFormat="1" applyFont="1" applyFill="1" applyBorder="1" applyAlignment="1">
      <alignment horizontal="righ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2" fontId="1" fillId="0" borderId="3" xfId="0" applyNumberFormat="1" applyFont="1" applyFill="1" applyBorder="1" applyAlignment="1">
      <alignment horizontal="left" vertical="center" wrapText="1"/>
    </xf>
    <xf numFmtId="2" fontId="1" fillId="0" borderId="1" xfId="0" applyNumberFormat="1" applyFont="1" applyFill="1" applyBorder="1" applyAlignment="1">
      <alignment horizontal="right"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2" fontId="2" fillId="0" borderId="1" xfId="0" applyNumberFormat="1" applyFont="1" applyFill="1" applyBorder="1" applyAlignment="1">
      <alignment horizontal="center" vertical="center" shrinkToFit="1"/>
    </xf>
    <xf numFmtId="4" fontId="2" fillId="0" borderId="1" xfId="0" applyNumberFormat="1" applyFont="1" applyFill="1" applyBorder="1" applyAlignment="1">
      <alignment horizontal="right" vertical="center" shrinkToFit="1"/>
    </xf>
    <xf numFmtId="2" fontId="2" fillId="0" borderId="13" xfId="0" applyNumberFormat="1" applyFont="1" applyFill="1" applyBorder="1" applyAlignment="1">
      <alignment horizontal="right" vertical="center" wrapText="1"/>
    </xf>
    <xf numFmtId="0" fontId="2" fillId="0" borderId="14" xfId="0" applyFont="1" applyFill="1" applyBorder="1" applyAlignment="1">
      <alignment horizontal="left" vertical="center"/>
    </xf>
    <xf numFmtId="0" fontId="2" fillId="0" borderId="14" xfId="0" applyFont="1" applyFill="1" applyBorder="1" applyAlignment="1">
      <alignment vertical="center"/>
    </xf>
    <xf numFmtId="0" fontId="2" fillId="0" borderId="4" xfId="0" applyFont="1" applyFill="1" applyBorder="1" applyAlignment="1">
      <alignment horizontal="left" vertical="center"/>
    </xf>
    <xf numFmtId="0" fontId="2" fillId="0" borderId="4" xfId="0" applyFont="1" applyFill="1" applyBorder="1" applyAlignment="1">
      <alignment vertical="center"/>
    </xf>
    <xf numFmtId="2" fontId="2" fillId="0" borderId="3" xfId="0" applyNumberFormat="1" applyFont="1" applyFill="1" applyBorder="1" applyAlignment="1">
      <alignment horizontal="left" vertical="center"/>
    </xf>
    <xf numFmtId="4" fontId="2" fillId="0" borderId="1" xfId="0" applyNumberFormat="1" applyFont="1" applyFill="1" applyBorder="1" applyAlignment="1">
      <alignment horizontal="right" vertical="center"/>
    </xf>
    <xf numFmtId="0" fontId="2" fillId="0" borderId="6" xfId="0" applyFont="1" applyFill="1" applyBorder="1" applyAlignment="1">
      <alignment vertical="center" wrapText="1"/>
    </xf>
    <xf numFmtId="2" fontId="2" fillId="0" borderId="3" xfId="0" applyNumberFormat="1" applyFont="1" applyFill="1" applyBorder="1" applyAlignment="1">
      <alignment horizontal="right" vertical="center"/>
    </xf>
    <xf numFmtId="0" fontId="2" fillId="0" borderId="3" xfId="0" applyFont="1" applyFill="1" applyBorder="1" applyAlignment="1">
      <alignment horizontal="left" vertical="center"/>
    </xf>
    <xf numFmtId="0" fontId="2" fillId="0" borderId="1" xfId="0" applyFont="1" applyFill="1" applyBorder="1" applyAlignment="1">
      <alignment horizontal="right" vertical="center"/>
    </xf>
    <xf numFmtId="4" fontId="1" fillId="0" borderId="1" xfId="0" applyNumberFormat="1" applyFont="1" applyFill="1" applyBorder="1" applyAlignment="1">
      <alignment horizontal="right" vertical="center"/>
    </xf>
    <xf numFmtId="0" fontId="2" fillId="0" borderId="1" xfId="0" applyFont="1" applyFill="1" applyBorder="1" applyAlignment="1">
      <alignment horizontal="left" vertical="center"/>
    </xf>
    <xf numFmtId="2" fontId="2" fillId="0" borderId="15" xfId="0" applyNumberFormat="1" applyFont="1" applyFill="1" applyBorder="1" applyAlignment="1">
      <alignment horizontal="right" vertical="center"/>
    </xf>
    <xf numFmtId="4" fontId="2" fillId="0" borderId="16" xfId="0" applyNumberFormat="1" applyFont="1" applyFill="1" applyBorder="1" applyAlignment="1">
      <alignment horizontal="right" vertical="center"/>
    </xf>
    <xf numFmtId="4" fontId="2" fillId="0" borderId="7" xfId="0" applyNumberFormat="1" applyFont="1" applyFill="1" applyBorder="1" applyAlignment="1">
      <alignment horizontal="right" vertical="center"/>
    </xf>
    <xf numFmtId="2" fontId="2" fillId="0" borderId="15" xfId="0" applyNumberFormat="1" applyFont="1" applyFill="1" applyBorder="1" applyAlignment="1">
      <alignment horizontal="left" vertical="center"/>
    </xf>
    <xf numFmtId="4" fontId="2" fillId="0" borderId="17" xfId="0" applyNumberFormat="1" applyFont="1" applyFill="1" applyBorder="1" applyAlignment="1">
      <alignment horizontal="right" vertical="center"/>
    </xf>
    <xf numFmtId="4" fontId="1" fillId="0" borderId="0" xfId="0" applyNumberFormat="1" applyFont="1" applyFill="1" applyBorder="1" applyAlignment="1">
      <alignment horizontal="right" vertical="center"/>
    </xf>
    <xf numFmtId="2" fontId="2" fillId="0" borderId="1" xfId="0" applyNumberFormat="1" applyFont="1" applyFill="1" applyBorder="1" applyAlignment="1">
      <alignment horizontal="center" vertical="center" wrapText="1"/>
    </xf>
    <xf numFmtId="0" fontId="2" fillId="0" borderId="1" xfId="0" applyFont="1" applyFill="1" applyBorder="1" applyAlignment="1">
      <alignment horizontal="right" vertical="center" wrapText="1"/>
    </xf>
    <xf numFmtId="2" fontId="2" fillId="0" borderId="1" xfId="0" applyNumberFormat="1" applyFont="1" applyFill="1" applyBorder="1" applyAlignment="1">
      <alignment horizontal="right" vertical="center" wrapText="1"/>
    </xf>
    <xf numFmtId="0" fontId="2" fillId="0" borderId="3" xfId="0" applyFont="1" applyFill="1" applyBorder="1" applyAlignment="1">
      <alignment horizontal="right" vertical="center"/>
    </xf>
    <xf numFmtId="2" fontId="2" fillId="0" borderId="1" xfId="0" applyNumberFormat="1" applyFont="1" applyFill="1" applyBorder="1" applyAlignment="1">
      <alignment vertical="center" shrinkToFit="1"/>
    </xf>
    <xf numFmtId="0" fontId="2" fillId="0" borderId="1" xfId="0" applyFont="1" applyFill="1" applyBorder="1" applyAlignment="1">
      <alignment horizontal="left" vertical="top"/>
    </xf>
    <xf numFmtId="0" fontId="2" fillId="0" borderId="0" xfId="0" applyFont="1" applyFill="1" applyBorder="1" applyAlignment="1">
      <alignment horizontal="left" vertical="top"/>
    </xf>
    <xf numFmtId="0" fontId="2" fillId="0" borderId="18" xfId="0" applyFont="1" applyFill="1" applyBorder="1" applyAlignment="1">
      <alignment horizontal="center" vertical="center" wrapText="1"/>
    </xf>
    <xf numFmtId="0" fontId="2" fillId="0" borderId="18" xfId="0" applyFont="1" applyFill="1" applyBorder="1" applyAlignment="1">
      <alignment vertical="center" wrapText="1"/>
    </xf>
    <xf numFmtId="2" fontId="2" fillId="0" borderId="1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right" vertical="center" wrapText="1"/>
    </xf>
    <xf numFmtId="0" fontId="2" fillId="0" borderId="17" xfId="0" applyFont="1" applyFill="1" applyBorder="1" applyAlignment="1">
      <alignment horizontal="right" vertical="center"/>
    </xf>
    <xf numFmtId="0" fontId="2" fillId="0" borderId="17" xfId="0" applyFont="1" applyFill="1" applyBorder="1" applyAlignment="1">
      <alignment horizontal="left" vertical="center"/>
    </xf>
    <xf numFmtId="0" fontId="2" fillId="0" borderId="16" xfId="0" applyFont="1" applyFill="1" applyBorder="1" applyAlignment="1">
      <alignment horizontal="center" vertical="center" wrapText="1"/>
    </xf>
    <xf numFmtId="0" fontId="2" fillId="0" borderId="16" xfId="0" applyFont="1" applyFill="1" applyBorder="1" applyAlignment="1">
      <alignment vertical="center" wrapText="1"/>
    </xf>
    <xf numFmtId="2" fontId="2" fillId="0" borderId="16" xfId="0" applyNumberFormat="1" applyFont="1" applyFill="1" applyBorder="1" applyAlignment="1">
      <alignment horizontal="center" vertical="center" wrapText="1"/>
    </xf>
    <xf numFmtId="0" fontId="2" fillId="0" borderId="16" xfId="0" applyFont="1" applyFill="1" applyBorder="1" applyAlignment="1">
      <alignment horizontal="right" vertical="center" wrapText="1"/>
    </xf>
    <xf numFmtId="0" fontId="2" fillId="0" borderId="16" xfId="0" applyFont="1" applyFill="1" applyBorder="1" applyAlignment="1">
      <alignment horizontal="left" vertical="center"/>
    </xf>
    <xf numFmtId="4" fontId="2" fillId="0" borderId="16" xfId="0" applyNumberFormat="1" applyFont="1" applyFill="1" applyBorder="1" applyAlignment="1">
      <alignment horizontal="right" vertical="center" wrapText="1"/>
    </xf>
    <xf numFmtId="0" fontId="2" fillId="0" borderId="16" xfId="0" applyFont="1" applyFill="1" applyBorder="1" applyAlignment="1">
      <alignment horizontal="left" vertical="center" wrapText="1"/>
    </xf>
    <xf numFmtId="2" fontId="2" fillId="0" borderId="16" xfId="0" applyNumberFormat="1" applyFont="1" applyFill="1" applyBorder="1" applyAlignment="1">
      <alignment horizontal="center" vertical="center" shrinkToFit="1"/>
    </xf>
    <xf numFmtId="2" fontId="2" fillId="0" borderId="16" xfId="0" applyNumberFormat="1" applyFont="1" applyFill="1" applyBorder="1" applyAlignment="1">
      <alignment vertical="center" shrinkToFit="1"/>
    </xf>
    <xf numFmtId="0" fontId="2" fillId="0" borderId="16" xfId="0" applyFont="1" applyFill="1" applyBorder="1" applyAlignment="1">
      <alignment horizontal="left" vertical="top"/>
    </xf>
    <xf numFmtId="4" fontId="1" fillId="0" borderId="13" xfId="0" applyNumberFormat="1" applyFont="1" applyFill="1" applyBorder="1" applyAlignment="1">
      <alignment horizontal="right" vertical="center" shrinkToFit="1"/>
    </xf>
    <xf numFmtId="4" fontId="2" fillId="0" borderId="13" xfId="0" applyNumberFormat="1" applyFont="1" applyFill="1" applyBorder="1" applyAlignment="1">
      <alignment horizontal="right" vertical="center" shrinkToFit="1"/>
    </xf>
    <xf numFmtId="2" fontId="2" fillId="0" borderId="5" xfId="0" applyNumberFormat="1" applyFont="1" applyFill="1" applyBorder="1" applyAlignment="1">
      <alignment horizontal="left" vertical="center"/>
    </xf>
    <xf numFmtId="4" fontId="2" fillId="0" borderId="19" xfId="0" applyNumberFormat="1" applyFont="1" applyFill="1" applyBorder="1" applyAlignment="1">
      <alignment horizontal="right" vertical="center"/>
    </xf>
    <xf numFmtId="2" fontId="2" fillId="0" borderId="3" xfId="0" applyNumberFormat="1" applyFont="1" applyFill="1" applyBorder="1" applyAlignment="1">
      <alignment horizontal="left" vertical="center" shrinkToFit="1"/>
    </xf>
    <xf numFmtId="4" fontId="2" fillId="0" borderId="19" xfId="0" applyNumberFormat="1" applyFont="1" applyFill="1" applyBorder="1" applyAlignment="1">
      <alignment horizontal="right" vertical="center" shrinkToFit="1"/>
    </xf>
    <xf numFmtId="4" fontId="1" fillId="0" borderId="19" xfId="0" applyNumberFormat="1" applyFont="1" applyFill="1" applyBorder="1" applyAlignment="1">
      <alignment horizontal="right" vertical="center" shrinkToFit="1"/>
    </xf>
    <xf numFmtId="2" fontId="2" fillId="0" borderId="0" xfId="0" applyNumberFormat="1" applyFont="1" applyFill="1" applyBorder="1" applyAlignment="1">
      <alignment horizontal="left" vertical="center"/>
    </xf>
    <xf numFmtId="4" fontId="2" fillId="0" borderId="0" xfId="0" applyNumberFormat="1" applyFont="1" applyFill="1" applyBorder="1" applyAlignment="1">
      <alignment horizontal="right" vertical="center"/>
    </xf>
    <xf numFmtId="2" fontId="2" fillId="0" borderId="18" xfId="0" applyNumberFormat="1" applyFont="1" applyFill="1" applyBorder="1" applyAlignment="1">
      <alignment horizontal="center" vertical="center" shrinkToFit="1"/>
    </xf>
    <xf numFmtId="4" fontId="2" fillId="0" borderId="18" xfId="0" applyNumberFormat="1" applyFont="1" applyFill="1" applyBorder="1" applyAlignment="1">
      <alignment horizontal="right" vertical="center" shrinkToFit="1"/>
    </xf>
    <xf numFmtId="0" fontId="2" fillId="0" borderId="8" xfId="0" applyFont="1" applyFill="1" applyBorder="1" applyAlignment="1">
      <alignment horizontal="center" vertical="center" wrapText="1"/>
    </xf>
    <xf numFmtId="0" fontId="2" fillId="0" borderId="8" xfId="0" applyFont="1" applyFill="1" applyBorder="1" applyAlignment="1">
      <alignment horizontal="left" vertical="center" wrapText="1"/>
    </xf>
    <xf numFmtId="2" fontId="2" fillId="0" borderId="8" xfId="0" applyNumberFormat="1" applyFont="1" applyFill="1" applyBorder="1" applyAlignment="1">
      <alignment horizontal="center" vertical="center" shrinkToFit="1"/>
    </xf>
    <xf numFmtId="2" fontId="2" fillId="0" borderId="8" xfId="0" applyNumberFormat="1" applyFont="1" applyFill="1" applyBorder="1" applyAlignment="1">
      <alignment vertical="center" shrinkToFit="1"/>
    </xf>
    <xf numFmtId="2" fontId="2" fillId="0" borderId="6" xfId="0" applyNumberFormat="1" applyFont="1" applyFill="1" applyBorder="1" applyAlignment="1">
      <alignment vertical="center" shrinkToFit="1"/>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4" fontId="1" fillId="0" borderId="19" xfId="0" applyNumberFormat="1" applyFont="1" applyFill="1" applyBorder="1" applyAlignment="1">
      <alignment horizontal="right" vertical="center"/>
    </xf>
    <xf numFmtId="2" fontId="2" fillId="0" borderId="1" xfId="0" applyNumberFormat="1" applyFont="1" applyFill="1" applyBorder="1" applyAlignment="1">
      <alignment horizontal="right" vertical="center"/>
    </xf>
    <xf numFmtId="4" fontId="1" fillId="0" borderId="2" xfId="0" applyNumberFormat="1" applyFont="1" applyFill="1" applyBorder="1" applyAlignment="1">
      <alignment horizontal="right" vertical="center"/>
    </xf>
    <xf numFmtId="0" fontId="2" fillId="0" borderId="0" xfId="0" applyFont="1" applyFill="1" applyBorder="1" applyAlignment="1">
      <alignment vertical="center" wrapText="1"/>
    </xf>
    <xf numFmtId="4" fontId="2" fillId="0" borderId="0" xfId="0" applyNumberFormat="1" applyFont="1" applyFill="1" applyBorder="1" applyAlignment="1">
      <alignment horizontal="right" vertical="center" shrinkToFit="1"/>
    </xf>
    <xf numFmtId="2" fontId="2" fillId="0" borderId="3" xfId="0" applyNumberFormat="1" applyFont="1" applyFill="1" applyBorder="1" applyAlignment="1">
      <alignment horizontal="left" vertical="center" wrapText="1"/>
    </xf>
    <xf numFmtId="164" fontId="2" fillId="0" borderId="6" xfId="0" applyNumberFormat="1" applyFont="1" applyFill="1" applyBorder="1" applyAlignment="1">
      <alignment horizontal="center" vertical="center" shrinkToFit="1"/>
    </xf>
    <xf numFmtId="164" fontId="2" fillId="0" borderId="1" xfId="0" applyNumberFormat="1" applyFont="1" applyFill="1" applyBorder="1" applyAlignment="1">
      <alignment horizontal="center" vertical="center" shrinkToFit="1"/>
    </xf>
    <xf numFmtId="4" fontId="1" fillId="0" borderId="13" xfId="0" applyNumberFormat="1" applyFont="1" applyFill="1" applyBorder="1" applyAlignment="1">
      <alignment horizontal="right" vertical="center" wrapText="1"/>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7" xfId="0" applyFont="1" applyFill="1" applyBorder="1" applyAlignment="1">
      <alignment vertical="center" wrapText="1"/>
    </xf>
    <xf numFmtId="2" fontId="2" fillId="0" borderId="27" xfId="0" applyNumberFormat="1" applyFont="1" applyFill="1" applyBorder="1" applyAlignment="1">
      <alignment horizontal="center" vertical="center" wrapText="1"/>
    </xf>
    <xf numFmtId="0" fontId="2" fillId="0" borderId="27" xfId="0" applyFont="1" applyFill="1" applyBorder="1" applyAlignment="1">
      <alignment horizontal="right" vertical="center" wrapText="1"/>
    </xf>
    <xf numFmtId="2" fontId="2" fillId="0" borderId="28" xfId="0" applyNumberFormat="1" applyFont="1" applyFill="1" applyBorder="1" applyAlignment="1">
      <alignment horizontal="right" vertical="center" wrapText="1"/>
    </xf>
    <xf numFmtId="2" fontId="2" fillId="0" borderId="16"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shrinkToFit="1"/>
    </xf>
    <xf numFmtId="4" fontId="2" fillId="0" borderId="0" xfId="0" applyNumberFormat="1" applyFont="1" applyFill="1" applyBorder="1" applyAlignment="1">
      <alignment horizontal="left" vertical="center"/>
    </xf>
    <xf numFmtId="4" fontId="1" fillId="0" borderId="29" xfId="0" applyNumberFormat="1" applyFont="1" applyFill="1" applyBorder="1" applyAlignment="1">
      <alignment horizontal="right" vertical="center" shrinkToFit="1"/>
    </xf>
    <xf numFmtId="4" fontId="1" fillId="0" borderId="30" xfId="0" applyNumberFormat="1" applyFont="1" applyFill="1" applyBorder="1" applyAlignment="1">
      <alignment horizontal="right" vertical="center" wrapText="1"/>
    </xf>
    <xf numFmtId="0" fontId="2" fillId="0" borderId="0" xfId="0" applyFont="1" applyFill="1" applyBorder="1" applyAlignment="1">
      <alignment vertical="center"/>
    </xf>
    <xf numFmtId="2" fontId="2" fillId="0" borderId="0" xfId="0" applyNumberFormat="1" applyFont="1" applyFill="1" applyBorder="1" applyAlignment="1">
      <alignment horizontal="center" vertical="center"/>
    </xf>
    <xf numFmtId="2" fontId="2" fillId="0" borderId="0" xfId="0" applyNumberFormat="1" applyFont="1" applyFill="1" applyBorder="1" applyAlignment="1">
      <alignment horizontal="right" vertical="center"/>
    </xf>
    <xf numFmtId="0" fontId="0" fillId="0" borderId="1" xfId="0" applyBorder="1" applyAlignment="1">
      <alignment horizontal="right" vertical="center"/>
    </xf>
    <xf numFmtId="164" fontId="10" fillId="0" borderId="1" xfId="3" applyNumberFormat="1" applyFont="1" applyFill="1" applyBorder="1" applyAlignment="1">
      <alignment horizontal="center" vertical="center" wrapText="1"/>
    </xf>
    <xf numFmtId="0" fontId="10" fillId="0" borderId="1" xfId="6" applyFont="1" applyFill="1" applyBorder="1" applyAlignment="1">
      <alignment horizontal="left" vertical="center" wrapText="1"/>
    </xf>
    <xf numFmtId="0" fontId="10" fillId="0" borderId="1" xfId="6" applyFont="1" applyFill="1" applyBorder="1" applyAlignment="1">
      <alignment horizontal="center" vertical="center" wrapText="1"/>
    </xf>
    <xf numFmtId="4" fontId="10" fillId="0" borderId="1" xfId="6" applyNumberFormat="1" applyFont="1" applyFill="1" applyBorder="1" applyAlignment="1">
      <alignment horizontal="center" vertical="center" wrapText="1"/>
    </xf>
    <xf numFmtId="0" fontId="11" fillId="0" borderId="1" xfId="6" applyFont="1" applyFill="1" applyBorder="1" applyAlignment="1">
      <alignment horizontal="center" vertical="center" wrapText="1"/>
    </xf>
    <xf numFmtId="0" fontId="10" fillId="0" borderId="1" xfId="2" applyFont="1" applyFill="1" applyBorder="1" applyAlignment="1">
      <alignment horizontal="center" vertical="center" wrapText="1"/>
    </xf>
    <xf numFmtId="164" fontId="11" fillId="0" borderId="1" xfId="2" applyNumberFormat="1" applyFont="1" applyFill="1" applyBorder="1" applyAlignment="1">
      <alignment horizontal="center" vertical="center" wrapText="1"/>
    </xf>
    <xf numFmtId="0" fontId="11" fillId="0" borderId="1" xfId="2" applyFont="1" applyFill="1" applyBorder="1" applyAlignment="1">
      <alignment horizontal="justify" vertical="center" wrapText="1"/>
    </xf>
    <xf numFmtId="0" fontId="11" fillId="0" borderId="1" xfId="2" applyFont="1" applyBorder="1" applyAlignment="1">
      <alignment horizontal="center" vertical="center"/>
    </xf>
    <xf numFmtId="0" fontId="11" fillId="2" borderId="1" xfId="7" applyNumberFormat="1" applyFont="1" applyFill="1" applyBorder="1" applyAlignment="1">
      <alignment horizontal="center" vertical="center" wrapText="1"/>
    </xf>
    <xf numFmtId="4" fontId="11" fillId="2" borderId="1" xfId="7" applyNumberFormat="1" applyFont="1" applyFill="1" applyBorder="1" applyAlignment="1">
      <alignment horizontal="right" vertical="center"/>
    </xf>
    <xf numFmtId="4" fontId="11" fillId="0" borderId="1" xfId="2" applyNumberFormat="1" applyFont="1" applyBorder="1" applyAlignment="1">
      <alignment horizontal="center" vertical="center"/>
    </xf>
    <xf numFmtId="165" fontId="11" fillId="0" borderId="1" xfId="2" applyNumberFormat="1" applyFont="1" applyFill="1" applyBorder="1" applyAlignment="1">
      <alignment horizontal="center" vertical="center" wrapText="1"/>
    </xf>
    <xf numFmtId="0" fontId="12" fillId="2" borderId="1" xfId="8" applyFont="1" applyFill="1" applyBorder="1" applyAlignment="1">
      <alignment horizontal="center" vertical="center" wrapText="1"/>
    </xf>
    <xf numFmtId="2" fontId="12" fillId="2" borderId="1" xfId="8" applyNumberFormat="1" applyFont="1" applyFill="1" applyBorder="1" applyAlignment="1">
      <alignment horizontal="right" vertical="center" wrapText="1"/>
    </xf>
    <xf numFmtId="0" fontId="12" fillId="2" borderId="1" xfId="8" applyNumberFormat="1" applyFont="1" applyFill="1" applyBorder="1" applyAlignment="1">
      <alignment horizontal="center" vertical="center" wrapText="1"/>
    </xf>
    <xf numFmtId="0" fontId="11" fillId="0" borderId="1" xfId="2" quotePrefix="1" applyFont="1" applyFill="1" applyBorder="1" applyAlignment="1">
      <alignment horizontal="justify" vertical="center" wrapText="1"/>
    </xf>
    <xf numFmtId="0" fontId="11" fillId="2" borderId="1" xfId="7" applyFont="1" applyFill="1" applyBorder="1" applyAlignment="1">
      <alignment horizontal="center" vertical="top"/>
    </xf>
    <xf numFmtId="4" fontId="11" fillId="2" borderId="1" xfId="2" applyNumberFormat="1" applyFont="1" applyFill="1" applyBorder="1" applyAlignment="1">
      <alignment horizontal="center" vertical="center"/>
    </xf>
    <xf numFmtId="4" fontId="11" fillId="2" borderId="1" xfId="7" applyNumberFormat="1" applyFont="1" applyFill="1" applyBorder="1" applyAlignment="1">
      <alignment horizontal="right" vertical="center" wrapText="1"/>
    </xf>
    <xf numFmtId="2" fontId="11" fillId="2" borderId="1" xfId="7" applyNumberFormat="1" applyFont="1" applyFill="1" applyBorder="1" applyAlignment="1">
      <alignment vertical="center"/>
    </xf>
    <xf numFmtId="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justify" vertical="center" wrapText="1"/>
    </xf>
    <xf numFmtId="4" fontId="11" fillId="2" borderId="1" xfId="7" applyNumberFormat="1" applyFont="1" applyFill="1" applyBorder="1" applyAlignment="1">
      <alignment horizontal="right" vertical="top"/>
    </xf>
    <xf numFmtId="0" fontId="11" fillId="2" borderId="1" xfId="7" applyFont="1" applyFill="1" applyBorder="1" applyAlignment="1">
      <alignment horizontal="center" vertical="center"/>
    </xf>
    <xf numFmtId="0" fontId="11" fillId="2" borderId="1" xfId="7" applyFont="1" applyFill="1" applyBorder="1" applyAlignment="1">
      <alignment horizontal="center" vertical="center" wrapText="1"/>
    </xf>
    <xf numFmtId="0" fontId="11" fillId="0" borderId="1" xfId="2" applyFont="1" applyBorder="1" applyAlignment="1">
      <alignment horizontal="center" vertical="center" wrapText="1"/>
    </xf>
    <xf numFmtId="2" fontId="11" fillId="2" borderId="1" xfId="7" applyNumberFormat="1" applyFont="1" applyFill="1" applyBorder="1" applyAlignment="1">
      <alignment horizontal="right" vertical="center"/>
    </xf>
    <xf numFmtId="164" fontId="11" fillId="0" borderId="1" xfId="2" applyNumberFormat="1" applyFont="1" applyBorder="1" applyAlignment="1">
      <alignment horizontal="center" vertical="center"/>
    </xf>
    <xf numFmtId="2" fontId="11" fillId="2" borderId="1" xfId="7" applyNumberFormat="1" applyFont="1" applyFill="1" applyBorder="1" applyAlignment="1">
      <alignment horizontal="right" vertical="center" wrapText="1"/>
    </xf>
    <xf numFmtId="0" fontId="11" fillId="0" borderId="1" xfId="2" applyFont="1" applyBorder="1" applyAlignment="1">
      <alignment horizontal="left" vertical="center" wrapText="1"/>
    </xf>
    <xf numFmtId="0" fontId="11" fillId="0" borderId="1" xfId="0" applyFont="1" applyBorder="1" applyAlignment="1">
      <alignment vertical="center" wrapText="1"/>
    </xf>
    <xf numFmtId="0" fontId="1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xf numFmtId="165" fontId="10" fillId="0" borderId="1" xfId="0" applyNumberFormat="1" applyFont="1" applyBorder="1" applyAlignment="1">
      <alignment horizontal="center"/>
    </xf>
    <xf numFmtId="165" fontId="10" fillId="0" borderId="1" xfId="2" applyNumberFormat="1" applyFont="1" applyFill="1" applyBorder="1" applyAlignment="1">
      <alignment horizontal="center" vertical="center" wrapText="1"/>
    </xf>
    <xf numFmtId="0" fontId="5" fillId="0" borderId="1" xfId="0" applyFont="1" applyBorder="1" applyAlignment="1">
      <alignment vertical="center"/>
    </xf>
    <xf numFmtId="0" fontId="2" fillId="2" borderId="1"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2" fontId="7" fillId="0" borderId="1" xfId="0" applyNumberFormat="1" applyFont="1" applyFill="1" applyBorder="1" applyAlignment="1">
      <alignment horizontal="right" vertical="center"/>
    </xf>
    <xf numFmtId="0" fontId="5" fillId="0" borderId="19"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 fontId="1" fillId="0" borderId="7" xfId="0" applyNumberFormat="1" applyFont="1" applyFill="1" applyBorder="1" applyAlignment="1">
      <alignment horizontal="center" vertical="center" shrinkToFit="1"/>
    </xf>
    <xf numFmtId="1" fontId="1" fillId="0" borderId="4" xfId="0" applyNumberFormat="1" applyFont="1" applyFill="1" applyBorder="1" applyAlignment="1">
      <alignment horizontal="center" vertical="center" shrinkToFit="1"/>
    </xf>
    <xf numFmtId="1" fontId="1" fillId="0" borderId="5" xfId="0" applyNumberFormat="1" applyFont="1" applyFill="1" applyBorder="1" applyAlignment="1">
      <alignment horizontal="center" vertical="center" shrinkToFit="1"/>
    </xf>
    <xf numFmtId="0" fontId="10" fillId="0" borderId="1" xfId="2" applyFont="1" applyBorder="1" applyAlignment="1">
      <alignment horizontal="left" vertical="center" wrapText="1"/>
    </xf>
    <xf numFmtId="0" fontId="10" fillId="0" borderId="1" xfId="0" applyFont="1" applyBorder="1" applyAlignment="1">
      <alignment horizontal="right"/>
    </xf>
    <xf numFmtId="0" fontId="1" fillId="0" borderId="0" xfId="0" applyFont="1" applyFill="1" applyBorder="1" applyAlignment="1">
      <alignment horizontal="left" vertical="center" wrapText="1"/>
    </xf>
    <xf numFmtId="0" fontId="1" fillId="0" borderId="12" xfId="0" applyFont="1" applyFill="1" applyBorder="1" applyAlignment="1">
      <alignment horizontal="right" vertical="center" wrapText="1"/>
    </xf>
    <xf numFmtId="0" fontId="1" fillId="0" borderId="1" xfId="0" applyFont="1" applyFill="1" applyBorder="1" applyAlignment="1">
      <alignment horizontal="right" vertical="center" wrapText="1"/>
    </xf>
    <xf numFmtId="1" fontId="1" fillId="0" borderId="12" xfId="0" applyNumberFormat="1" applyFont="1" applyFill="1" applyBorder="1" applyAlignment="1">
      <alignment horizontal="right" vertical="center" shrinkToFit="1"/>
    </xf>
    <xf numFmtId="1" fontId="2" fillId="0" borderId="1" xfId="0" applyNumberFormat="1" applyFont="1" applyFill="1" applyBorder="1" applyAlignment="1">
      <alignment horizontal="right" vertical="center" shrinkToFit="1"/>
    </xf>
    <xf numFmtId="1" fontId="1" fillId="0" borderId="24" xfId="0" applyNumberFormat="1" applyFont="1" applyFill="1" applyBorder="1" applyAlignment="1">
      <alignment horizontal="right" vertical="center" shrinkToFit="1"/>
    </xf>
    <xf numFmtId="1" fontId="1" fillId="0" borderId="2" xfId="0" applyNumberFormat="1" applyFont="1" applyFill="1" applyBorder="1" applyAlignment="1">
      <alignment horizontal="right" vertical="center" shrinkToFit="1"/>
    </xf>
    <xf numFmtId="1" fontId="1" fillId="0" borderId="3" xfId="0" applyNumberFormat="1" applyFont="1" applyFill="1" applyBorder="1" applyAlignment="1">
      <alignment horizontal="right" vertical="center" shrinkToFit="1"/>
    </xf>
    <xf numFmtId="1" fontId="1" fillId="0" borderId="12" xfId="0" applyNumberFormat="1" applyFont="1" applyFill="1" applyBorder="1" applyAlignment="1">
      <alignment horizontal="center" vertical="center" shrinkToFit="1"/>
    </xf>
    <xf numFmtId="1" fontId="1" fillId="0" borderId="1" xfId="0" applyNumberFormat="1" applyFont="1" applyFill="1" applyBorder="1" applyAlignment="1">
      <alignment horizontal="center" vertical="center" shrinkToFit="1"/>
    </xf>
    <xf numFmtId="1" fontId="1" fillId="0" borderId="13" xfId="0" applyNumberFormat="1" applyFont="1" applyFill="1" applyBorder="1" applyAlignment="1">
      <alignment horizontal="center" vertical="center" shrinkToFit="1"/>
    </xf>
    <xf numFmtId="0" fontId="1" fillId="0" borderId="3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2" xfId="0" applyFont="1" applyFill="1" applyBorder="1" applyAlignment="1">
      <alignment horizontal="left" vertical="center" wrapText="1"/>
    </xf>
    <xf numFmtId="0" fontId="2" fillId="0" borderId="12" xfId="0" applyFont="1" applyFill="1" applyBorder="1" applyAlignment="1">
      <alignment horizontal="right" vertical="center" wrapText="1"/>
    </xf>
    <xf numFmtId="0" fontId="2" fillId="0" borderId="1" xfId="0" applyFont="1" applyFill="1" applyBorder="1" applyAlignment="1">
      <alignment horizontal="right" vertical="center" wrapText="1"/>
    </xf>
    <xf numFmtId="0" fontId="1" fillId="0" borderId="2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2" fillId="0" borderId="22" xfId="0" applyFont="1" applyFill="1" applyBorder="1" applyAlignment="1">
      <alignment horizontal="left" vertical="center"/>
    </xf>
    <xf numFmtId="0" fontId="2" fillId="0" borderId="23" xfId="0" applyFont="1" applyFill="1" applyBorder="1" applyAlignment="1">
      <alignment horizontal="left" vertical="center"/>
    </xf>
    <xf numFmtId="0" fontId="2" fillId="0" borderId="20" xfId="0" applyFont="1" applyFill="1" applyBorder="1" applyAlignment="1">
      <alignment horizontal="left" vertical="center"/>
    </xf>
    <xf numFmtId="0" fontId="2" fillId="0" borderId="24" xfId="0" applyFont="1" applyFill="1" applyBorder="1" applyAlignment="1">
      <alignment horizontal="right" vertical="center" wrapText="1"/>
    </xf>
    <xf numFmtId="0" fontId="2" fillId="0" borderId="2" xfId="0" applyFont="1" applyFill="1" applyBorder="1" applyAlignment="1">
      <alignment horizontal="right" vertical="center" wrapText="1"/>
    </xf>
    <xf numFmtId="0" fontId="2" fillId="0" borderId="3" xfId="0" applyFont="1" applyFill="1" applyBorder="1" applyAlignment="1">
      <alignment horizontal="right"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cellXfs>
  <cellStyles count="9">
    <cellStyle name="Normal" xfId="0" builtinId="0"/>
    <cellStyle name="Normal 10 6" xfId="7"/>
    <cellStyle name="Normal 13" xfId="2"/>
    <cellStyle name="Normal 2 2 2 2" xfId="5"/>
    <cellStyle name="Normal 2 3" xfId="3"/>
    <cellStyle name="Normal 3" xfId="1"/>
    <cellStyle name="Normal_sampleboq 22-01-2010" xfId="6"/>
    <cellStyle name="Normal_ZAHEERABADDIVISIONrevised" xfId="8"/>
    <cellStyle name="Style 1"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aa/Desktop/CIVIL%2021%20No.s%20%20NEW%20ESTIAMTES%2005.09.2024%20-%20Copy/RAJENDRANAGAR%20CIRCLE/Bairagiguda/Bairagiguda/GHMC%20Lead%20anf%20Lift/Civil&amp;Misc%20Items%20Data_2024-25-GHMC.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AP codes (2)"/>
      <sheetName val="24-25 SAP codes"/>
      <sheetName val="Fire"/>
      <sheetName val="Abstract (3)"/>
      <sheetName val="Abstract (2)"/>
      <sheetName val="Lead&amp;BasicData"/>
      <sheetName val="hk &amp; m ghmc (2)"/>
      <sheetName val="Dismantling "/>
      <sheetName val="CM"/>
      <sheetName val="EW"/>
      <sheetName val="PCC&amp;RCC"/>
      <sheetName val="PCC&amp;RCC400kg"/>
      <sheetName val="STONE"/>
      <sheetName val="POINT"/>
      <sheetName val="STEEL"/>
      <sheetName val="BRICK"/>
      <sheetName val="PAINT"/>
      <sheetName val="D&amp;W&amp;  AL.PARTITION"/>
      <sheetName val="PLAST"/>
      <sheetName val="FLOORING&amp;SKIRTING"/>
      <sheetName val="MISC"/>
      <sheetName val="ROOF"/>
      <sheetName val="ceiling"/>
      <sheetName val="Intfen"/>
      <sheetName val="Pipe Culverts"/>
      <sheetName val="cctv cameras"/>
      <sheetName val="hk &amp; m ghmc"/>
      <sheetName val="Sheet2"/>
    </sheetNames>
    <sheetDataSet>
      <sheetData sheetId="0" refreshError="1"/>
      <sheetData sheetId="1" refreshError="1">
        <row r="10">
          <cell r="K10">
            <v>486</v>
          </cell>
        </row>
        <row r="1035">
          <cell r="K1035">
            <v>394</v>
          </cell>
        </row>
        <row r="1036">
          <cell r="K1036">
            <v>492</v>
          </cell>
        </row>
        <row r="1037">
          <cell r="K1037">
            <v>623</v>
          </cell>
        </row>
        <row r="1038">
          <cell r="K1038">
            <v>754</v>
          </cell>
        </row>
        <row r="1039">
          <cell r="K1039">
            <v>918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613"/>
  <sheetViews>
    <sheetView tabSelected="1" topLeftCell="A336" zoomScaleSheetLayoutView="100" workbookViewId="0">
      <selection activeCell="O351" sqref="O351"/>
    </sheetView>
  </sheetViews>
  <sheetFormatPr defaultRowHeight="15"/>
  <cols>
    <col min="1" max="1" width="4.7109375" style="21" customWidth="1"/>
    <col min="2" max="2" width="12" style="22" customWidth="1"/>
    <col min="3" max="3" width="46.5703125" style="23" customWidth="1"/>
    <col min="4" max="4" width="7.85546875" style="21" customWidth="1"/>
    <col min="5" max="5" width="9.140625" style="21" customWidth="1"/>
    <col min="6" max="6" width="11.7109375" style="22" customWidth="1"/>
    <col min="7" max="7" width="10.7109375" style="21" customWidth="1"/>
    <col min="8" max="8" width="8.85546875" style="21" customWidth="1"/>
    <col min="9" max="9" width="18.42578125" style="24" customWidth="1"/>
    <col min="11" max="11" width="12.140625" bestFit="1" customWidth="1"/>
    <col min="13" max="13" width="15" customWidth="1"/>
  </cols>
  <sheetData>
    <row r="1" spans="1:9" ht="47.25" customHeight="1">
      <c r="A1" s="235" t="s">
        <v>734</v>
      </c>
      <c r="B1" s="236"/>
      <c r="C1" s="236"/>
      <c r="D1" s="236"/>
      <c r="E1" s="236"/>
      <c r="F1" s="236"/>
      <c r="G1" s="236"/>
      <c r="H1" s="236"/>
      <c r="I1" s="236"/>
    </row>
    <row r="2" spans="1:9">
      <c r="A2" s="237">
        <v>1</v>
      </c>
      <c r="B2" s="237"/>
      <c r="C2" s="237"/>
      <c r="D2" s="237"/>
      <c r="E2" s="237"/>
      <c r="F2" s="237"/>
      <c r="G2" s="237"/>
      <c r="H2" s="237"/>
      <c r="I2" s="237"/>
    </row>
    <row r="3" spans="1:9" ht="15" customHeight="1">
      <c r="A3" s="237" t="s">
        <v>202</v>
      </c>
      <c r="B3" s="237"/>
      <c r="C3" s="237"/>
      <c r="D3" s="237"/>
      <c r="E3" s="237"/>
      <c r="F3" s="237"/>
      <c r="G3" s="237"/>
      <c r="H3" s="237"/>
      <c r="I3" s="237"/>
    </row>
    <row r="4" spans="1:9" ht="63.75">
      <c r="A4" s="63" t="s">
        <v>0</v>
      </c>
      <c r="B4" s="1" t="s">
        <v>1</v>
      </c>
      <c r="C4" s="63" t="s">
        <v>2</v>
      </c>
      <c r="D4" s="63" t="s">
        <v>3</v>
      </c>
      <c r="E4" s="63" t="s">
        <v>4</v>
      </c>
      <c r="F4" s="2" t="s">
        <v>5</v>
      </c>
      <c r="G4" s="2" t="s">
        <v>6</v>
      </c>
      <c r="H4" s="63" t="s">
        <v>7</v>
      </c>
      <c r="I4" s="3" t="s">
        <v>8</v>
      </c>
    </row>
    <row r="5" spans="1:9" ht="15" customHeight="1">
      <c r="A5" s="235" t="s">
        <v>9</v>
      </c>
      <c r="B5" s="238"/>
      <c r="C5" s="238"/>
      <c r="D5" s="238"/>
      <c r="E5" s="238"/>
      <c r="F5" s="238"/>
      <c r="G5" s="238"/>
      <c r="H5" s="238"/>
      <c r="I5" s="239"/>
    </row>
    <row r="6" spans="1:9">
      <c r="A6" s="64">
        <v>1</v>
      </c>
      <c r="B6" s="12">
        <v>2</v>
      </c>
      <c r="C6" s="29" t="s">
        <v>225</v>
      </c>
      <c r="D6" s="64" t="s">
        <v>11</v>
      </c>
      <c r="E6" s="64" t="s">
        <v>188</v>
      </c>
      <c r="F6" s="233" t="s">
        <v>204</v>
      </c>
      <c r="G6" s="37">
        <v>5805.84</v>
      </c>
      <c r="H6" s="64" t="s">
        <v>13</v>
      </c>
      <c r="I6" s="5">
        <f>B6*G6</f>
        <v>11611.68</v>
      </c>
    </row>
    <row r="7" spans="1:9" ht="75">
      <c r="A7" s="64">
        <v>2</v>
      </c>
      <c r="B7" s="12">
        <v>2</v>
      </c>
      <c r="C7" s="29" t="s">
        <v>961</v>
      </c>
      <c r="D7" s="64" t="s">
        <v>11</v>
      </c>
      <c r="E7" s="64" t="s">
        <v>188</v>
      </c>
      <c r="F7" s="64" t="s">
        <v>205</v>
      </c>
      <c r="G7" s="37">
        <v>21945</v>
      </c>
      <c r="H7" s="64" t="s">
        <v>13</v>
      </c>
      <c r="I7" s="5">
        <f t="shared" ref="I7:I70" si="0">B7*G7</f>
        <v>43890</v>
      </c>
    </row>
    <row r="8" spans="1:9">
      <c r="A8" s="66">
        <v>3</v>
      </c>
      <c r="B8" s="12">
        <v>2</v>
      </c>
      <c r="C8" s="29" t="s">
        <v>53</v>
      </c>
      <c r="D8" s="64" t="s">
        <v>11</v>
      </c>
      <c r="E8" s="64" t="s">
        <v>188</v>
      </c>
      <c r="F8" s="64" t="s">
        <v>206</v>
      </c>
      <c r="G8" s="37">
        <v>5805.84</v>
      </c>
      <c r="H8" s="64" t="s">
        <v>13</v>
      </c>
      <c r="I8" s="5">
        <f t="shared" si="0"/>
        <v>11611.68</v>
      </c>
    </row>
    <row r="9" spans="1:9">
      <c r="A9" s="66">
        <v>4</v>
      </c>
      <c r="B9" s="12">
        <v>2</v>
      </c>
      <c r="C9" s="29" t="s">
        <v>366</v>
      </c>
      <c r="D9" s="64" t="s">
        <v>11</v>
      </c>
      <c r="E9" s="64" t="s">
        <v>188</v>
      </c>
      <c r="F9" s="64" t="s">
        <v>207</v>
      </c>
      <c r="G9" s="37">
        <v>49480.2</v>
      </c>
      <c r="H9" s="64" t="s">
        <v>13</v>
      </c>
      <c r="I9" s="5">
        <f t="shared" si="0"/>
        <v>98960.4</v>
      </c>
    </row>
    <row r="10" spans="1:9">
      <c r="A10" s="66">
        <v>5</v>
      </c>
      <c r="B10" s="34">
        <v>700</v>
      </c>
      <c r="C10" s="30" t="s">
        <v>54</v>
      </c>
      <c r="D10" s="64" t="s">
        <v>11</v>
      </c>
      <c r="E10" s="64" t="s">
        <v>64</v>
      </c>
      <c r="F10" s="26" t="s">
        <v>55</v>
      </c>
      <c r="G10" s="38">
        <v>47.27</v>
      </c>
      <c r="H10" s="26" t="s">
        <v>56</v>
      </c>
      <c r="I10" s="5">
        <f t="shared" si="0"/>
        <v>33089</v>
      </c>
    </row>
    <row r="11" spans="1:9" ht="133.5" customHeight="1">
      <c r="A11" s="66">
        <v>6</v>
      </c>
      <c r="B11" s="34">
        <v>4</v>
      </c>
      <c r="C11" s="30" t="s">
        <v>962</v>
      </c>
      <c r="D11" s="64" t="s">
        <v>11</v>
      </c>
      <c r="E11" s="64" t="s">
        <v>188</v>
      </c>
      <c r="F11" s="26" t="s">
        <v>57</v>
      </c>
      <c r="G11" s="38">
        <v>3510</v>
      </c>
      <c r="H11" s="26" t="s">
        <v>13</v>
      </c>
      <c r="I11" s="5">
        <f t="shared" si="0"/>
        <v>14040</v>
      </c>
    </row>
    <row r="12" spans="1:9">
      <c r="A12" s="66">
        <v>7</v>
      </c>
      <c r="B12" s="12">
        <v>1</v>
      </c>
      <c r="C12" s="29" t="s">
        <v>367</v>
      </c>
      <c r="D12" s="64" t="s">
        <v>11</v>
      </c>
      <c r="E12" s="64" t="s">
        <v>188</v>
      </c>
      <c r="F12" s="64" t="s">
        <v>100</v>
      </c>
      <c r="G12" s="39">
        <v>350</v>
      </c>
      <c r="H12" s="64" t="s">
        <v>13</v>
      </c>
      <c r="I12" s="5">
        <f t="shared" si="0"/>
        <v>350</v>
      </c>
    </row>
    <row r="13" spans="1:9" ht="140.25">
      <c r="A13" s="66">
        <v>8</v>
      </c>
      <c r="B13" s="12">
        <v>1</v>
      </c>
      <c r="C13" s="6" t="s">
        <v>80</v>
      </c>
      <c r="D13" s="64" t="s">
        <v>11</v>
      </c>
      <c r="E13" s="64" t="s">
        <v>188</v>
      </c>
      <c r="F13" s="64" t="s">
        <v>39</v>
      </c>
      <c r="G13" s="37">
        <v>3299.7</v>
      </c>
      <c r="H13" s="64" t="s">
        <v>13</v>
      </c>
      <c r="I13" s="5">
        <f t="shared" si="0"/>
        <v>3299.7</v>
      </c>
    </row>
    <row r="14" spans="1:9">
      <c r="A14" s="66">
        <v>9</v>
      </c>
      <c r="B14" s="12">
        <v>1</v>
      </c>
      <c r="C14" s="29" t="s">
        <v>101</v>
      </c>
      <c r="D14" s="64" t="s">
        <v>11</v>
      </c>
      <c r="E14" s="64" t="s">
        <v>188</v>
      </c>
      <c r="F14" s="64" t="s">
        <v>102</v>
      </c>
      <c r="G14" s="39">
        <v>280</v>
      </c>
      <c r="H14" s="64" t="s">
        <v>13</v>
      </c>
      <c r="I14" s="5">
        <f t="shared" si="0"/>
        <v>280</v>
      </c>
    </row>
    <row r="15" spans="1:9" ht="60">
      <c r="A15" s="66">
        <v>10</v>
      </c>
      <c r="B15" s="12">
        <v>1</v>
      </c>
      <c r="C15" s="29" t="s">
        <v>368</v>
      </c>
      <c r="D15" s="64" t="s">
        <v>11</v>
      </c>
      <c r="E15" s="64" t="s">
        <v>188</v>
      </c>
      <c r="F15" s="64" t="s">
        <v>99</v>
      </c>
      <c r="G15" s="37">
        <v>25967.57</v>
      </c>
      <c r="H15" s="64" t="s">
        <v>13</v>
      </c>
      <c r="I15" s="5">
        <f t="shared" si="0"/>
        <v>25967.57</v>
      </c>
    </row>
    <row r="16" spans="1:9" ht="60">
      <c r="A16" s="66">
        <v>11</v>
      </c>
      <c r="B16" s="12">
        <v>1</v>
      </c>
      <c r="C16" s="29" t="s">
        <v>963</v>
      </c>
      <c r="D16" s="64" t="s">
        <v>11</v>
      </c>
      <c r="E16" s="64" t="s">
        <v>188</v>
      </c>
      <c r="F16" s="64" t="s">
        <v>103</v>
      </c>
      <c r="G16" s="37">
        <v>1650</v>
      </c>
      <c r="H16" s="64" t="s">
        <v>13</v>
      </c>
      <c r="I16" s="5">
        <f t="shared" si="0"/>
        <v>1650</v>
      </c>
    </row>
    <row r="17" spans="1:9">
      <c r="A17" s="66">
        <v>12</v>
      </c>
      <c r="B17" s="12">
        <v>16</v>
      </c>
      <c r="C17" s="29" t="s">
        <v>68</v>
      </c>
      <c r="D17" s="64" t="s">
        <v>11</v>
      </c>
      <c r="E17" s="64" t="s">
        <v>188</v>
      </c>
      <c r="F17" s="64" t="s">
        <v>69</v>
      </c>
      <c r="G17" s="37">
        <v>1024</v>
      </c>
      <c r="H17" s="64" t="s">
        <v>13</v>
      </c>
      <c r="I17" s="5">
        <f t="shared" si="0"/>
        <v>16384</v>
      </c>
    </row>
    <row r="18" spans="1:9" ht="127.5">
      <c r="A18" s="66">
        <v>13</v>
      </c>
      <c r="B18" s="12">
        <v>8</v>
      </c>
      <c r="C18" s="6" t="s">
        <v>964</v>
      </c>
      <c r="D18" s="64" t="s">
        <v>11</v>
      </c>
      <c r="E18" s="64" t="s">
        <v>188</v>
      </c>
      <c r="F18" s="233" t="s">
        <v>39</v>
      </c>
      <c r="G18" s="37">
        <v>3299.7</v>
      </c>
      <c r="H18" s="64" t="s">
        <v>13</v>
      </c>
      <c r="I18" s="5">
        <f t="shared" si="0"/>
        <v>26397.599999999999</v>
      </c>
    </row>
    <row r="19" spans="1:9" ht="30">
      <c r="A19" s="66">
        <v>14</v>
      </c>
      <c r="B19" s="12">
        <v>16</v>
      </c>
      <c r="C19" s="29" t="s">
        <v>369</v>
      </c>
      <c r="D19" s="64" t="s">
        <v>11</v>
      </c>
      <c r="E19" s="64" t="s">
        <v>188</v>
      </c>
      <c r="F19" s="64" t="s">
        <v>70</v>
      </c>
      <c r="G19" s="37">
        <v>1044.48</v>
      </c>
      <c r="H19" s="64" t="s">
        <v>13</v>
      </c>
      <c r="I19" s="5">
        <f t="shared" si="0"/>
        <v>16711.68</v>
      </c>
    </row>
    <row r="20" spans="1:9" ht="75">
      <c r="A20" s="66">
        <v>15</v>
      </c>
      <c r="B20" s="12">
        <v>16</v>
      </c>
      <c r="C20" s="29" t="s">
        <v>965</v>
      </c>
      <c r="D20" s="64" t="s">
        <v>11</v>
      </c>
      <c r="E20" s="64" t="s">
        <v>188</v>
      </c>
      <c r="F20" s="64" t="s">
        <v>208</v>
      </c>
      <c r="G20" s="37">
        <v>8894</v>
      </c>
      <c r="H20" s="64" t="s">
        <v>13</v>
      </c>
      <c r="I20" s="5">
        <f t="shared" si="0"/>
        <v>142304</v>
      </c>
    </row>
    <row r="21" spans="1:9">
      <c r="A21" s="66">
        <v>16</v>
      </c>
      <c r="B21" s="12">
        <v>10</v>
      </c>
      <c r="C21" s="29" t="s">
        <v>153</v>
      </c>
      <c r="D21" s="64" t="s">
        <v>11</v>
      </c>
      <c r="E21" s="64" t="s">
        <v>188</v>
      </c>
      <c r="F21" s="64" t="s">
        <v>50</v>
      </c>
      <c r="G21" s="37">
        <v>1024</v>
      </c>
      <c r="H21" s="64" t="s">
        <v>13</v>
      </c>
      <c r="I21" s="5">
        <f t="shared" si="0"/>
        <v>10240</v>
      </c>
    </row>
    <row r="22" spans="1:9" ht="127.5">
      <c r="A22" s="66">
        <v>17</v>
      </c>
      <c r="B22" s="12">
        <v>5</v>
      </c>
      <c r="C22" s="6" t="s">
        <v>964</v>
      </c>
      <c r="D22" s="64" t="s">
        <v>11</v>
      </c>
      <c r="E22" s="64" t="s">
        <v>188</v>
      </c>
      <c r="F22" s="64" t="s">
        <v>39</v>
      </c>
      <c r="G22" s="37">
        <v>3299.7</v>
      </c>
      <c r="H22" s="64" t="s">
        <v>13</v>
      </c>
      <c r="I22" s="5">
        <f t="shared" si="0"/>
        <v>16498.5</v>
      </c>
    </row>
    <row r="23" spans="1:9">
      <c r="A23" s="66">
        <v>18</v>
      </c>
      <c r="B23" s="12">
        <v>10</v>
      </c>
      <c r="C23" s="29" t="s">
        <v>154</v>
      </c>
      <c r="D23" s="64" t="s">
        <v>11</v>
      </c>
      <c r="E23" s="64" t="s">
        <v>188</v>
      </c>
      <c r="F23" s="64" t="s">
        <v>51</v>
      </c>
      <c r="G23" s="37">
        <v>1044.48</v>
      </c>
      <c r="H23" s="64" t="s">
        <v>13</v>
      </c>
      <c r="I23" s="5">
        <f t="shared" si="0"/>
        <v>10444.799999999999</v>
      </c>
    </row>
    <row r="24" spans="1:9" ht="45">
      <c r="A24" s="66">
        <v>19</v>
      </c>
      <c r="B24" s="12">
        <v>10</v>
      </c>
      <c r="C24" s="29" t="s">
        <v>966</v>
      </c>
      <c r="D24" s="64" t="s">
        <v>11</v>
      </c>
      <c r="E24" s="64" t="s">
        <v>188</v>
      </c>
      <c r="F24" s="64" t="s">
        <v>209</v>
      </c>
      <c r="G24" s="37">
        <v>9847</v>
      </c>
      <c r="H24" s="64" t="s">
        <v>13</v>
      </c>
      <c r="I24" s="5">
        <f t="shared" si="0"/>
        <v>98470</v>
      </c>
    </row>
    <row r="25" spans="1:9">
      <c r="A25" s="66">
        <v>20</v>
      </c>
      <c r="B25" s="12">
        <v>1</v>
      </c>
      <c r="C25" s="29" t="s">
        <v>226</v>
      </c>
      <c r="D25" s="64" t="s">
        <v>11</v>
      </c>
      <c r="E25" s="64" t="s">
        <v>188</v>
      </c>
      <c r="F25" s="64" t="s">
        <v>86</v>
      </c>
      <c r="G25" s="37">
        <v>1612</v>
      </c>
      <c r="H25" s="64" t="s">
        <v>45</v>
      </c>
      <c r="I25" s="5">
        <f t="shared" si="0"/>
        <v>1612</v>
      </c>
    </row>
    <row r="26" spans="1:9" ht="140.25">
      <c r="A26" s="66">
        <v>21</v>
      </c>
      <c r="B26" s="12">
        <v>1</v>
      </c>
      <c r="C26" s="6" t="s">
        <v>80</v>
      </c>
      <c r="D26" s="64" t="s">
        <v>11</v>
      </c>
      <c r="E26" s="64" t="s">
        <v>188</v>
      </c>
      <c r="F26" s="64" t="s">
        <v>39</v>
      </c>
      <c r="G26" s="37">
        <v>3299.7</v>
      </c>
      <c r="H26" s="64" t="s">
        <v>13</v>
      </c>
      <c r="I26" s="5">
        <f t="shared" si="0"/>
        <v>3299.7</v>
      </c>
    </row>
    <row r="27" spans="1:9">
      <c r="A27" s="66">
        <v>22</v>
      </c>
      <c r="B27" s="12">
        <v>1</v>
      </c>
      <c r="C27" s="29" t="s">
        <v>227</v>
      </c>
      <c r="D27" s="64" t="s">
        <v>11</v>
      </c>
      <c r="E27" s="64" t="s">
        <v>188</v>
      </c>
      <c r="F27" s="64" t="s">
        <v>87</v>
      </c>
      <c r="G27" s="37">
        <v>1024</v>
      </c>
      <c r="H27" s="64" t="s">
        <v>45</v>
      </c>
      <c r="I27" s="5">
        <f t="shared" si="0"/>
        <v>1024</v>
      </c>
    </row>
    <row r="28" spans="1:9" ht="45">
      <c r="A28" s="66">
        <v>23</v>
      </c>
      <c r="B28" s="12">
        <v>1</v>
      </c>
      <c r="C28" s="29" t="s">
        <v>967</v>
      </c>
      <c r="D28" s="64" t="s">
        <v>11</v>
      </c>
      <c r="E28" s="64" t="s">
        <v>188</v>
      </c>
      <c r="F28" s="64" t="s">
        <v>88</v>
      </c>
      <c r="G28" s="37">
        <v>7666</v>
      </c>
      <c r="H28" s="64" t="s">
        <v>13</v>
      </c>
      <c r="I28" s="5">
        <f t="shared" si="0"/>
        <v>7666</v>
      </c>
    </row>
    <row r="29" spans="1:9" ht="90">
      <c r="A29" s="66">
        <v>24</v>
      </c>
      <c r="B29" s="12">
        <v>1</v>
      </c>
      <c r="C29" s="29" t="s">
        <v>968</v>
      </c>
      <c r="D29" s="64" t="s">
        <v>11</v>
      </c>
      <c r="E29" s="64" t="s">
        <v>64</v>
      </c>
      <c r="F29" s="233" t="s">
        <v>89</v>
      </c>
      <c r="G29" s="37">
        <v>42000</v>
      </c>
      <c r="H29" s="64" t="s">
        <v>13</v>
      </c>
      <c r="I29" s="5">
        <f t="shared" si="0"/>
        <v>42000</v>
      </c>
    </row>
    <row r="30" spans="1:9" ht="90">
      <c r="A30" s="66">
        <v>25</v>
      </c>
      <c r="B30" s="12">
        <v>1</v>
      </c>
      <c r="C30" s="29" t="s">
        <v>969</v>
      </c>
      <c r="D30" s="64" t="s">
        <v>11</v>
      </c>
      <c r="E30" s="64" t="s">
        <v>188</v>
      </c>
      <c r="F30" s="233" t="s">
        <v>210</v>
      </c>
      <c r="G30" s="37">
        <v>2122</v>
      </c>
      <c r="H30" s="64" t="s">
        <v>13</v>
      </c>
      <c r="I30" s="5">
        <f t="shared" si="0"/>
        <v>2122</v>
      </c>
    </row>
    <row r="31" spans="1:9">
      <c r="A31" s="66">
        <v>26</v>
      </c>
      <c r="B31" s="12">
        <v>43</v>
      </c>
      <c r="C31" s="29" t="s">
        <v>228</v>
      </c>
      <c r="D31" s="64" t="s">
        <v>11</v>
      </c>
      <c r="E31" s="64" t="s">
        <v>188</v>
      </c>
      <c r="F31" s="64" t="s">
        <v>124</v>
      </c>
      <c r="G31" s="39">
        <v>122</v>
      </c>
      <c r="H31" s="64" t="s">
        <v>13</v>
      </c>
      <c r="I31" s="5">
        <f t="shared" si="0"/>
        <v>5246</v>
      </c>
    </row>
    <row r="32" spans="1:9" ht="30">
      <c r="A32" s="66">
        <v>27</v>
      </c>
      <c r="B32" s="12">
        <v>36</v>
      </c>
      <c r="C32" s="29" t="s">
        <v>370</v>
      </c>
      <c r="D32" s="64" t="s">
        <v>11</v>
      </c>
      <c r="E32" s="64" t="s">
        <v>64</v>
      </c>
      <c r="F32" s="64" t="s">
        <v>74</v>
      </c>
      <c r="G32" s="37">
        <v>3486</v>
      </c>
      <c r="H32" s="64" t="s">
        <v>13</v>
      </c>
      <c r="I32" s="5">
        <f t="shared" si="0"/>
        <v>125496</v>
      </c>
    </row>
    <row r="33" spans="1:9" ht="90">
      <c r="A33" s="66">
        <v>28</v>
      </c>
      <c r="B33" s="12">
        <v>36</v>
      </c>
      <c r="C33" s="13" t="s">
        <v>970</v>
      </c>
      <c r="D33" s="64" t="s">
        <v>11</v>
      </c>
      <c r="E33" s="64" t="s">
        <v>188</v>
      </c>
      <c r="F33" s="233" t="s">
        <v>75</v>
      </c>
      <c r="G33" s="37">
        <v>1234.2</v>
      </c>
      <c r="H33" s="64" t="s">
        <v>13</v>
      </c>
      <c r="I33" s="5">
        <f t="shared" si="0"/>
        <v>44431.200000000004</v>
      </c>
    </row>
    <row r="34" spans="1:9" ht="63.75">
      <c r="A34" s="66">
        <v>29</v>
      </c>
      <c r="B34" s="12">
        <v>36</v>
      </c>
      <c r="C34" s="6" t="s">
        <v>371</v>
      </c>
      <c r="D34" s="64" t="s">
        <v>11</v>
      </c>
      <c r="E34" s="64" t="s">
        <v>188</v>
      </c>
      <c r="F34" s="64" t="s">
        <v>76</v>
      </c>
      <c r="G34" s="39">
        <v>386</v>
      </c>
      <c r="H34" s="64" t="s">
        <v>13</v>
      </c>
      <c r="I34" s="5">
        <f t="shared" si="0"/>
        <v>13896</v>
      </c>
    </row>
    <row r="35" spans="1:9" ht="135">
      <c r="A35" s="66">
        <v>30</v>
      </c>
      <c r="B35" s="12">
        <v>531.9</v>
      </c>
      <c r="C35" s="29" t="s">
        <v>971</v>
      </c>
      <c r="D35" s="64" t="s">
        <v>11</v>
      </c>
      <c r="E35" s="64" t="s">
        <v>188</v>
      </c>
      <c r="F35" s="64" t="s">
        <v>71</v>
      </c>
      <c r="G35" s="39">
        <v>65</v>
      </c>
      <c r="H35" s="64" t="s">
        <v>72</v>
      </c>
      <c r="I35" s="5">
        <f t="shared" si="0"/>
        <v>34573.5</v>
      </c>
    </row>
    <row r="36" spans="1:9" ht="90">
      <c r="A36" s="66">
        <v>31</v>
      </c>
      <c r="B36" s="12">
        <v>208.3</v>
      </c>
      <c r="C36" s="29" t="s">
        <v>972</v>
      </c>
      <c r="D36" s="64" t="s">
        <v>11</v>
      </c>
      <c r="E36" s="64" t="s">
        <v>188</v>
      </c>
      <c r="F36" s="233" t="s">
        <v>73</v>
      </c>
      <c r="G36" s="39">
        <v>41</v>
      </c>
      <c r="H36" s="64" t="s">
        <v>72</v>
      </c>
      <c r="I36" s="5">
        <f t="shared" si="0"/>
        <v>8540.3000000000011</v>
      </c>
    </row>
    <row r="37" spans="1:9">
      <c r="A37" s="66">
        <v>32</v>
      </c>
      <c r="B37" s="12">
        <v>50</v>
      </c>
      <c r="C37" s="29" t="s">
        <v>372</v>
      </c>
      <c r="D37" s="64" t="s">
        <v>11</v>
      </c>
      <c r="E37" s="64" t="s">
        <v>64</v>
      </c>
      <c r="F37" s="64" t="s">
        <v>168</v>
      </c>
      <c r="G37" s="39">
        <v>117.5</v>
      </c>
      <c r="H37" s="64" t="s">
        <v>56</v>
      </c>
      <c r="I37" s="5">
        <f t="shared" si="0"/>
        <v>5875</v>
      </c>
    </row>
    <row r="38" spans="1:9">
      <c r="A38" s="66">
        <v>33</v>
      </c>
      <c r="B38" s="12">
        <v>314</v>
      </c>
      <c r="C38" s="29" t="s">
        <v>373</v>
      </c>
      <c r="D38" s="64" t="s">
        <v>11</v>
      </c>
      <c r="E38" s="64" t="s">
        <v>188</v>
      </c>
      <c r="F38" s="64" t="s">
        <v>211</v>
      </c>
      <c r="G38" s="39">
        <v>55</v>
      </c>
      <c r="H38" s="64" t="s">
        <v>59</v>
      </c>
      <c r="I38" s="5">
        <f t="shared" si="0"/>
        <v>17270</v>
      </c>
    </row>
    <row r="39" spans="1:9" ht="120">
      <c r="A39" s="66">
        <v>34</v>
      </c>
      <c r="B39" s="12">
        <v>2</v>
      </c>
      <c r="C39" s="29" t="s">
        <v>374</v>
      </c>
      <c r="D39" s="64" t="s">
        <v>11</v>
      </c>
      <c r="E39" s="64" t="s">
        <v>64</v>
      </c>
      <c r="F39" s="64" t="s">
        <v>77</v>
      </c>
      <c r="G39" s="37">
        <v>4725</v>
      </c>
      <c r="H39" s="64" t="s">
        <v>13</v>
      </c>
      <c r="I39" s="5">
        <f t="shared" si="0"/>
        <v>9450</v>
      </c>
    </row>
    <row r="40" spans="1:9" ht="105">
      <c r="A40" s="66">
        <v>35</v>
      </c>
      <c r="B40" s="12">
        <v>2</v>
      </c>
      <c r="C40" s="29" t="s">
        <v>375</v>
      </c>
      <c r="D40" s="64" t="s">
        <v>11</v>
      </c>
      <c r="E40" s="64" t="s">
        <v>188</v>
      </c>
      <c r="F40" s="64" t="s">
        <v>78</v>
      </c>
      <c r="G40" s="37">
        <v>1323</v>
      </c>
      <c r="H40" s="64" t="s">
        <v>13</v>
      </c>
      <c r="I40" s="5">
        <f t="shared" si="0"/>
        <v>2646</v>
      </c>
    </row>
    <row r="41" spans="1:9" ht="210">
      <c r="A41" s="66">
        <v>36</v>
      </c>
      <c r="B41" s="12">
        <v>106</v>
      </c>
      <c r="C41" s="29" t="s">
        <v>973</v>
      </c>
      <c r="D41" s="64" t="s">
        <v>11</v>
      </c>
      <c r="E41" s="64" t="s">
        <v>188</v>
      </c>
      <c r="F41" s="64" t="s">
        <v>212</v>
      </c>
      <c r="G41" s="37">
        <v>2463.3000000000002</v>
      </c>
      <c r="H41" s="64" t="s">
        <v>59</v>
      </c>
      <c r="I41" s="5">
        <f t="shared" si="0"/>
        <v>261109.80000000002</v>
      </c>
    </row>
    <row r="42" spans="1:9" ht="60">
      <c r="A42" s="66">
        <v>37</v>
      </c>
      <c r="B42" s="12">
        <v>56</v>
      </c>
      <c r="C42" s="29" t="s">
        <v>376</v>
      </c>
      <c r="D42" s="64" t="s">
        <v>11</v>
      </c>
      <c r="E42" s="64" t="s">
        <v>188</v>
      </c>
      <c r="F42" s="64" t="s">
        <v>213</v>
      </c>
      <c r="G42" s="39">
        <v>133</v>
      </c>
      <c r="H42" s="64" t="s">
        <v>59</v>
      </c>
      <c r="I42" s="5">
        <f t="shared" si="0"/>
        <v>7448</v>
      </c>
    </row>
    <row r="43" spans="1:9">
      <c r="A43" s="66">
        <v>38</v>
      </c>
      <c r="B43" s="12">
        <v>106</v>
      </c>
      <c r="C43" s="29" t="s">
        <v>230</v>
      </c>
      <c r="D43" s="64" t="s">
        <v>11</v>
      </c>
      <c r="E43" s="64" t="s">
        <v>188</v>
      </c>
      <c r="F43" s="64" t="s">
        <v>214</v>
      </c>
      <c r="G43" s="39">
        <v>200</v>
      </c>
      <c r="H43" s="64" t="s">
        <v>59</v>
      </c>
      <c r="I43" s="5">
        <f t="shared" si="0"/>
        <v>21200</v>
      </c>
    </row>
    <row r="44" spans="1:9" ht="105">
      <c r="A44" s="66">
        <v>39</v>
      </c>
      <c r="B44" s="12">
        <v>14</v>
      </c>
      <c r="C44" s="29" t="s">
        <v>974</v>
      </c>
      <c r="D44" s="64" t="s">
        <v>11</v>
      </c>
      <c r="E44" s="64" t="s">
        <v>188</v>
      </c>
      <c r="F44" s="64" t="s">
        <v>215</v>
      </c>
      <c r="G44" s="39">
        <v>135.66</v>
      </c>
      <c r="H44" s="64" t="s">
        <v>59</v>
      </c>
      <c r="I44" s="5">
        <f t="shared" si="0"/>
        <v>1899.24</v>
      </c>
    </row>
    <row r="45" spans="1:9" ht="30">
      <c r="A45" s="66">
        <v>40</v>
      </c>
      <c r="B45" s="12">
        <v>8</v>
      </c>
      <c r="C45" s="29" t="s">
        <v>377</v>
      </c>
      <c r="D45" s="64" t="s">
        <v>11</v>
      </c>
      <c r="E45" s="64" t="s">
        <v>64</v>
      </c>
      <c r="F45" s="64" t="s">
        <v>216</v>
      </c>
      <c r="G45" s="37">
        <v>2500</v>
      </c>
      <c r="H45" s="64" t="s">
        <v>13</v>
      </c>
      <c r="I45" s="5">
        <f t="shared" si="0"/>
        <v>20000</v>
      </c>
    </row>
    <row r="46" spans="1:9" ht="30">
      <c r="A46" s="66">
        <v>41</v>
      </c>
      <c r="B46" s="12">
        <v>8</v>
      </c>
      <c r="C46" s="29" t="s">
        <v>378</v>
      </c>
      <c r="D46" s="64" t="s">
        <v>11</v>
      </c>
      <c r="E46" s="64" t="s">
        <v>64</v>
      </c>
      <c r="F46" s="64" t="s">
        <v>217</v>
      </c>
      <c r="G46" s="37">
        <v>4200</v>
      </c>
      <c r="H46" s="64" t="s">
        <v>13</v>
      </c>
      <c r="I46" s="5">
        <f t="shared" si="0"/>
        <v>33600</v>
      </c>
    </row>
    <row r="47" spans="1:9">
      <c r="A47" s="66">
        <v>42</v>
      </c>
      <c r="B47" s="12">
        <v>8</v>
      </c>
      <c r="C47" s="29" t="s">
        <v>231</v>
      </c>
      <c r="D47" s="64" t="s">
        <v>11</v>
      </c>
      <c r="E47" s="64" t="s">
        <v>188</v>
      </c>
      <c r="F47" s="64" t="s">
        <v>218</v>
      </c>
      <c r="G47" s="37">
        <v>17600</v>
      </c>
      <c r="H47" s="64" t="s">
        <v>13</v>
      </c>
      <c r="I47" s="5">
        <f t="shared" si="0"/>
        <v>140800</v>
      </c>
    </row>
    <row r="48" spans="1:9">
      <c r="A48" s="66">
        <v>43</v>
      </c>
      <c r="B48" s="12">
        <v>8</v>
      </c>
      <c r="C48" s="29" t="s">
        <v>232</v>
      </c>
      <c r="D48" s="64" t="s">
        <v>11</v>
      </c>
      <c r="E48" s="64" t="s">
        <v>188</v>
      </c>
      <c r="F48" s="64" t="s">
        <v>219</v>
      </c>
      <c r="G48" s="37">
        <v>4000</v>
      </c>
      <c r="H48" s="64" t="s">
        <v>13</v>
      </c>
      <c r="I48" s="5">
        <f t="shared" si="0"/>
        <v>32000</v>
      </c>
    </row>
    <row r="49" spans="1:9" ht="315">
      <c r="A49" s="66">
        <v>44</v>
      </c>
      <c r="B49" s="12">
        <v>85</v>
      </c>
      <c r="C49" s="29" t="s">
        <v>975</v>
      </c>
      <c r="D49" s="64" t="s">
        <v>11</v>
      </c>
      <c r="E49" s="64" t="s">
        <v>188</v>
      </c>
      <c r="F49" s="64" t="s">
        <v>113</v>
      </c>
      <c r="G49" s="39">
        <v>465.46</v>
      </c>
      <c r="H49" s="64" t="s">
        <v>59</v>
      </c>
      <c r="I49" s="5">
        <f t="shared" si="0"/>
        <v>39564.1</v>
      </c>
    </row>
    <row r="50" spans="1:9" ht="105">
      <c r="A50" s="66">
        <v>45</v>
      </c>
      <c r="B50" s="12">
        <v>15</v>
      </c>
      <c r="C50" s="29" t="s">
        <v>976</v>
      </c>
      <c r="D50" s="64" t="s">
        <v>11</v>
      </c>
      <c r="E50" s="64" t="s">
        <v>188</v>
      </c>
      <c r="F50" s="64" t="s">
        <v>114</v>
      </c>
      <c r="G50" s="39">
        <v>126.23</v>
      </c>
      <c r="H50" s="64" t="s">
        <v>59</v>
      </c>
      <c r="I50" s="5">
        <f t="shared" si="0"/>
        <v>1893.45</v>
      </c>
    </row>
    <row r="51" spans="1:9" ht="30">
      <c r="A51" s="66">
        <v>46</v>
      </c>
      <c r="B51" s="12">
        <v>8</v>
      </c>
      <c r="C51" s="29" t="s">
        <v>10</v>
      </c>
      <c r="D51" s="64" t="s">
        <v>11</v>
      </c>
      <c r="E51" s="64" t="s">
        <v>188</v>
      </c>
      <c r="F51" s="64" t="s">
        <v>12</v>
      </c>
      <c r="G51" s="37">
        <v>176</v>
      </c>
      <c r="H51" s="64" t="s">
        <v>13</v>
      </c>
      <c r="I51" s="5">
        <f t="shared" si="0"/>
        <v>1408</v>
      </c>
    </row>
    <row r="52" spans="1:9" ht="30">
      <c r="A52" s="66">
        <v>47</v>
      </c>
      <c r="B52" s="35">
        <v>8</v>
      </c>
      <c r="C52" s="31" t="s">
        <v>17</v>
      </c>
      <c r="D52" s="64" t="s">
        <v>11</v>
      </c>
      <c r="E52" s="64" t="s">
        <v>188</v>
      </c>
      <c r="F52" s="27" t="s">
        <v>18</v>
      </c>
      <c r="G52" s="40">
        <v>107</v>
      </c>
      <c r="H52" s="27" t="s">
        <v>13</v>
      </c>
      <c r="I52" s="5">
        <f t="shared" si="0"/>
        <v>856</v>
      </c>
    </row>
    <row r="53" spans="1:9">
      <c r="A53" s="66">
        <v>48</v>
      </c>
      <c r="B53" s="12">
        <v>44</v>
      </c>
      <c r="C53" s="68" t="s">
        <v>442</v>
      </c>
      <c r="D53" s="66" t="s">
        <v>11</v>
      </c>
      <c r="E53" s="66" t="s">
        <v>188</v>
      </c>
      <c r="F53" s="67" t="s">
        <v>441</v>
      </c>
      <c r="G53" s="37">
        <v>48</v>
      </c>
      <c r="H53" s="27" t="s">
        <v>13</v>
      </c>
      <c r="I53" s="5">
        <f t="shared" si="0"/>
        <v>2112</v>
      </c>
    </row>
    <row r="54" spans="1:9" ht="45">
      <c r="A54" s="66">
        <v>49</v>
      </c>
      <c r="B54" s="69">
        <v>0.248</v>
      </c>
      <c r="C54" s="84" t="s">
        <v>736</v>
      </c>
      <c r="D54" s="64" t="s">
        <v>11</v>
      </c>
      <c r="E54" s="64" t="s">
        <v>188</v>
      </c>
      <c r="F54" s="83" t="s">
        <v>735</v>
      </c>
      <c r="G54" s="85">
        <v>3893</v>
      </c>
      <c r="H54" s="26" t="s">
        <v>27</v>
      </c>
      <c r="I54" s="5">
        <f t="shared" si="0"/>
        <v>965.46399999999994</v>
      </c>
    </row>
    <row r="55" spans="1:9" ht="30">
      <c r="A55" s="66">
        <v>50</v>
      </c>
      <c r="B55" s="12">
        <v>4.33</v>
      </c>
      <c r="C55" s="29" t="s">
        <v>32</v>
      </c>
      <c r="D55" s="64" t="s">
        <v>11</v>
      </c>
      <c r="E55" s="64" t="s">
        <v>188</v>
      </c>
      <c r="F55" s="64" t="s">
        <v>33</v>
      </c>
      <c r="G55" s="37">
        <v>221</v>
      </c>
      <c r="H55" s="64" t="s">
        <v>238</v>
      </c>
      <c r="I55" s="5">
        <f t="shared" si="0"/>
        <v>956.93000000000006</v>
      </c>
    </row>
    <row r="56" spans="1:9" ht="30">
      <c r="A56" s="66">
        <v>51</v>
      </c>
      <c r="B56" s="12">
        <v>4.33</v>
      </c>
      <c r="C56" s="29" t="s">
        <v>34</v>
      </c>
      <c r="D56" s="64" t="s">
        <v>11</v>
      </c>
      <c r="E56" s="64" t="s">
        <v>188</v>
      </c>
      <c r="F56" s="64" t="s">
        <v>35</v>
      </c>
      <c r="G56" s="37">
        <v>185</v>
      </c>
      <c r="H56" s="64" t="s">
        <v>238</v>
      </c>
      <c r="I56" s="5">
        <f t="shared" si="0"/>
        <v>801.05000000000007</v>
      </c>
    </row>
    <row r="57" spans="1:9" ht="89.25">
      <c r="A57" s="66">
        <v>52</v>
      </c>
      <c r="B57" s="70">
        <v>0.83</v>
      </c>
      <c r="C57" s="6" t="s">
        <v>977</v>
      </c>
      <c r="D57" s="64" t="s">
        <v>11</v>
      </c>
      <c r="E57" s="64" t="s">
        <v>188</v>
      </c>
      <c r="F57" s="26" t="s">
        <v>156</v>
      </c>
      <c r="G57" s="38">
        <v>3426</v>
      </c>
      <c r="H57" s="26" t="s">
        <v>238</v>
      </c>
      <c r="I57" s="5">
        <f t="shared" si="0"/>
        <v>2843.58</v>
      </c>
    </row>
    <row r="58" spans="1:9" ht="75">
      <c r="A58" s="66">
        <v>53</v>
      </c>
      <c r="B58" s="70">
        <v>3.83</v>
      </c>
      <c r="C58" s="30" t="s">
        <v>978</v>
      </c>
      <c r="D58" s="64" t="s">
        <v>11</v>
      </c>
      <c r="E58" s="64" t="s">
        <v>188</v>
      </c>
      <c r="F58" s="26" t="s">
        <v>25</v>
      </c>
      <c r="G58" s="38">
        <v>1470</v>
      </c>
      <c r="H58" s="26" t="s">
        <v>16</v>
      </c>
      <c r="I58" s="5">
        <f t="shared" si="0"/>
        <v>5630.1</v>
      </c>
    </row>
    <row r="59" spans="1:9">
      <c r="A59" s="66">
        <v>54</v>
      </c>
      <c r="B59" s="35">
        <v>6</v>
      </c>
      <c r="C59" s="31" t="s">
        <v>233</v>
      </c>
      <c r="D59" s="64" t="s">
        <v>11</v>
      </c>
      <c r="E59" s="64" t="s">
        <v>188</v>
      </c>
      <c r="F59" s="27" t="s">
        <v>96</v>
      </c>
      <c r="G59" s="40">
        <v>76</v>
      </c>
      <c r="H59" s="27" t="s">
        <v>13</v>
      </c>
      <c r="I59" s="5">
        <f t="shared" si="0"/>
        <v>456</v>
      </c>
    </row>
    <row r="60" spans="1:9">
      <c r="A60" s="66">
        <v>55</v>
      </c>
      <c r="B60" s="12">
        <v>6</v>
      </c>
      <c r="C60" s="29" t="s">
        <v>234</v>
      </c>
      <c r="D60" s="64" t="s">
        <v>11</v>
      </c>
      <c r="E60" s="64" t="s">
        <v>188</v>
      </c>
      <c r="F60" s="64" t="s">
        <v>97</v>
      </c>
      <c r="G60" s="37">
        <v>50</v>
      </c>
      <c r="H60" s="64" t="s">
        <v>13</v>
      </c>
      <c r="I60" s="5">
        <f t="shared" si="0"/>
        <v>300</v>
      </c>
    </row>
    <row r="61" spans="1:9">
      <c r="A61" s="66">
        <v>56</v>
      </c>
      <c r="B61" s="34">
        <v>3</v>
      </c>
      <c r="C61" s="32" t="s">
        <v>381</v>
      </c>
      <c r="D61" s="64" t="s">
        <v>11</v>
      </c>
      <c r="E61" s="64" t="s">
        <v>188</v>
      </c>
      <c r="F61" s="26" t="s">
        <v>98</v>
      </c>
      <c r="G61" s="41">
        <v>990.68</v>
      </c>
      <c r="H61" s="26" t="s">
        <v>13</v>
      </c>
      <c r="I61" s="5">
        <f t="shared" si="0"/>
        <v>2972.04</v>
      </c>
    </row>
    <row r="62" spans="1:9" ht="75">
      <c r="A62" s="66">
        <v>57</v>
      </c>
      <c r="B62" s="34">
        <v>3</v>
      </c>
      <c r="C62" s="32" t="s">
        <v>148</v>
      </c>
      <c r="D62" s="64" t="s">
        <v>11</v>
      </c>
      <c r="E62" s="64" t="s">
        <v>188</v>
      </c>
      <c r="F62" s="26" t="s">
        <v>149</v>
      </c>
      <c r="G62" s="41">
        <v>512.54999999999995</v>
      </c>
      <c r="H62" s="26" t="s">
        <v>13</v>
      </c>
      <c r="I62" s="5">
        <f t="shared" si="0"/>
        <v>1537.6499999999999</v>
      </c>
    </row>
    <row r="63" spans="1:9" ht="105">
      <c r="A63" s="66">
        <v>58</v>
      </c>
      <c r="B63" s="34">
        <v>3</v>
      </c>
      <c r="C63" s="32" t="s">
        <v>979</v>
      </c>
      <c r="D63" s="64" t="s">
        <v>11</v>
      </c>
      <c r="E63" s="64" t="s">
        <v>188</v>
      </c>
      <c r="F63" s="26" t="s">
        <v>220</v>
      </c>
      <c r="G63" s="41">
        <v>2643.83</v>
      </c>
      <c r="H63" s="26" t="s">
        <v>13</v>
      </c>
      <c r="I63" s="5">
        <f t="shared" si="0"/>
        <v>7931.49</v>
      </c>
    </row>
    <row r="64" spans="1:9" ht="75">
      <c r="A64" s="66">
        <v>59</v>
      </c>
      <c r="B64" s="34">
        <v>4.1500000000000004</v>
      </c>
      <c r="C64" s="30" t="s">
        <v>382</v>
      </c>
      <c r="D64" s="64" t="s">
        <v>11</v>
      </c>
      <c r="E64" s="64" t="s">
        <v>188</v>
      </c>
      <c r="F64" s="26" t="s">
        <v>26</v>
      </c>
      <c r="G64" s="38">
        <v>6579</v>
      </c>
      <c r="H64" s="26" t="s">
        <v>27</v>
      </c>
      <c r="I64" s="5">
        <f t="shared" si="0"/>
        <v>27302.850000000002</v>
      </c>
    </row>
    <row r="65" spans="1:9">
      <c r="A65" s="66">
        <v>60</v>
      </c>
      <c r="B65" s="36">
        <v>1.73</v>
      </c>
      <c r="C65" s="33" t="s">
        <v>28</v>
      </c>
      <c r="D65" s="64" t="s">
        <v>11</v>
      </c>
      <c r="E65" s="64" t="s">
        <v>188</v>
      </c>
      <c r="F65" s="28" t="s">
        <v>29</v>
      </c>
      <c r="G65" s="43">
        <v>373</v>
      </c>
      <c r="H65" s="28" t="s">
        <v>30</v>
      </c>
      <c r="I65" s="5">
        <f t="shared" si="0"/>
        <v>645.29</v>
      </c>
    </row>
    <row r="66" spans="1:9" ht="38.25">
      <c r="A66" s="66">
        <v>61</v>
      </c>
      <c r="B66" s="34">
        <v>3</v>
      </c>
      <c r="C66" s="4" t="s">
        <v>980</v>
      </c>
      <c r="D66" s="64" t="s">
        <v>11</v>
      </c>
      <c r="E66" s="64" t="s">
        <v>188</v>
      </c>
      <c r="F66" s="26" t="s">
        <v>31</v>
      </c>
      <c r="G66" s="42">
        <v>48</v>
      </c>
      <c r="H66" s="26" t="s">
        <v>13</v>
      </c>
      <c r="I66" s="5">
        <f t="shared" si="0"/>
        <v>144</v>
      </c>
    </row>
    <row r="67" spans="1:9" ht="63.75">
      <c r="A67" s="66">
        <v>62</v>
      </c>
      <c r="B67" s="34">
        <v>8.83</v>
      </c>
      <c r="C67" s="4" t="s">
        <v>14</v>
      </c>
      <c r="D67" s="64" t="s">
        <v>11</v>
      </c>
      <c r="E67" s="64" t="s">
        <v>188</v>
      </c>
      <c r="F67" s="26" t="s">
        <v>15</v>
      </c>
      <c r="G67" s="42">
        <v>412.08</v>
      </c>
      <c r="H67" s="26" t="s">
        <v>238</v>
      </c>
      <c r="I67" s="5">
        <f t="shared" si="0"/>
        <v>3638.6664000000001</v>
      </c>
    </row>
    <row r="68" spans="1:9" ht="140.25">
      <c r="A68" s="66">
        <v>63</v>
      </c>
      <c r="B68" s="34">
        <v>5.83</v>
      </c>
      <c r="C68" s="4" t="s">
        <v>981</v>
      </c>
      <c r="D68" s="64" t="s">
        <v>11</v>
      </c>
      <c r="E68" s="64" t="s">
        <v>64</v>
      </c>
      <c r="F68" s="26" t="s">
        <v>20</v>
      </c>
      <c r="G68" s="38">
        <v>2181</v>
      </c>
      <c r="H68" s="26" t="s">
        <v>16</v>
      </c>
      <c r="I68" s="5">
        <f t="shared" si="0"/>
        <v>12715.23</v>
      </c>
    </row>
    <row r="69" spans="1:9" ht="178.5">
      <c r="A69" s="66">
        <v>64</v>
      </c>
      <c r="B69" s="34">
        <v>5.83</v>
      </c>
      <c r="C69" s="4" t="s">
        <v>36</v>
      </c>
      <c r="D69" s="64" t="s">
        <v>11</v>
      </c>
      <c r="E69" s="64" t="s">
        <v>188</v>
      </c>
      <c r="F69" s="26" t="s">
        <v>21</v>
      </c>
      <c r="G69" s="42">
        <v>851</v>
      </c>
      <c r="H69" s="26" t="s">
        <v>16</v>
      </c>
      <c r="I69" s="5">
        <f t="shared" si="0"/>
        <v>4961.33</v>
      </c>
    </row>
    <row r="70" spans="1:9" ht="153">
      <c r="A70" s="66">
        <v>65</v>
      </c>
      <c r="B70" s="34">
        <v>5.83</v>
      </c>
      <c r="C70" s="4" t="s">
        <v>982</v>
      </c>
      <c r="D70" s="64" t="s">
        <v>11</v>
      </c>
      <c r="E70" s="64" t="s">
        <v>64</v>
      </c>
      <c r="F70" s="26" t="s">
        <v>22</v>
      </c>
      <c r="G70" s="38">
        <v>1293</v>
      </c>
      <c r="H70" s="26" t="s">
        <v>16</v>
      </c>
      <c r="I70" s="5">
        <f t="shared" si="0"/>
        <v>7538.1900000000005</v>
      </c>
    </row>
    <row r="71" spans="1:9" ht="165.75">
      <c r="A71" s="66">
        <v>66</v>
      </c>
      <c r="B71" s="34">
        <v>5.83</v>
      </c>
      <c r="C71" s="4" t="s">
        <v>23</v>
      </c>
      <c r="D71" s="64" t="s">
        <v>11</v>
      </c>
      <c r="E71" s="64" t="s">
        <v>188</v>
      </c>
      <c r="F71" s="26" t="s">
        <v>24</v>
      </c>
      <c r="G71" s="42">
        <v>482</v>
      </c>
      <c r="H71" s="26" t="s">
        <v>16</v>
      </c>
      <c r="I71" s="5">
        <f t="shared" ref="I71:I128" si="1">B71*G71</f>
        <v>2810.06</v>
      </c>
    </row>
    <row r="72" spans="1:9">
      <c r="A72" s="66">
        <v>67</v>
      </c>
      <c r="B72" s="34">
        <v>1</v>
      </c>
      <c r="C72" s="30" t="s">
        <v>104</v>
      </c>
      <c r="D72" s="64" t="s">
        <v>11</v>
      </c>
      <c r="E72" s="64" t="s">
        <v>188</v>
      </c>
      <c r="F72" s="26" t="s">
        <v>105</v>
      </c>
      <c r="G72" s="42">
        <v>80</v>
      </c>
      <c r="H72" s="26" t="s">
        <v>13</v>
      </c>
      <c r="I72" s="5">
        <f t="shared" si="1"/>
        <v>80</v>
      </c>
    </row>
    <row r="73" spans="1:9">
      <c r="A73" s="66">
        <v>68</v>
      </c>
      <c r="B73" s="34">
        <v>1</v>
      </c>
      <c r="C73" s="30" t="s">
        <v>235</v>
      </c>
      <c r="D73" s="64" t="s">
        <v>11</v>
      </c>
      <c r="E73" s="64" t="s">
        <v>188</v>
      </c>
      <c r="F73" s="26" t="s">
        <v>106</v>
      </c>
      <c r="G73" s="42">
        <v>80</v>
      </c>
      <c r="H73" s="26" t="s">
        <v>13</v>
      </c>
      <c r="I73" s="5">
        <f t="shared" si="1"/>
        <v>80</v>
      </c>
    </row>
    <row r="74" spans="1:9" ht="45">
      <c r="A74" s="66">
        <v>69</v>
      </c>
      <c r="B74" s="12">
        <v>1</v>
      </c>
      <c r="C74" s="29" t="s">
        <v>983</v>
      </c>
      <c r="D74" s="64" t="s">
        <v>11</v>
      </c>
      <c r="E74" s="64" t="s">
        <v>188</v>
      </c>
      <c r="F74" s="64" t="s">
        <v>107</v>
      </c>
      <c r="G74" s="37">
        <v>1813.49</v>
      </c>
      <c r="H74" s="64" t="s">
        <v>13</v>
      </c>
      <c r="I74" s="5">
        <f t="shared" si="1"/>
        <v>1813.49</v>
      </c>
    </row>
    <row r="75" spans="1:9" ht="45">
      <c r="A75" s="66">
        <v>70</v>
      </c>
      <c r="B75" s="12">
        <v>1</v>
      </c>
      <c r="C75" s="29" t="s">
        <v>984</v>
      </c>
      <c r="D75" s="64" t="s">
        <v>11</v>
      </c>
      <c r="E75" s="64" t="s">
        <v>188</v>
      </c>
      <c r="F75" s="233" t="s">
        <v>42</v>
      </c>
      <c r="G75" s="39">
        <v>142</v>
      </c>
      <c r="H75" s="64" t="s">
        <v>13</v>
      </c>
      <c r="I75" s="5">
        <f t="shared" si="1"/>
        <v>142</v>
      </c>
    </row>
    <row r="76" spans="1:9" ht="30">
      <c r="A76" s="66">
        <v>71</v>
      </c>
      <c r="B76" s="12">
        <v>1</v>
      </c>
      <c r="C76" s="29" t="s">
        <v>985</v>
      </c>
      <c r="D76" s="64" t="s">
        <v>11</v>
      </c>
      <c r="E76" s="64" t="s">
        <v>188</v>
      </c>
      <c r="F76" s="233" t="s">
        <v>44</v>
      </c>
      <c r="G76" s="39">
        <v>146.63</v>
      </c>
      <c r="H76" s="64" t="s">
        <v>13</v>
      </c>
      <c r="I76" s="5">
        <f t="shared" si="1"/>
        <v>146.63</v>
      </c>
    </row>
    <row r="77" spans="1:9">
      <c r="A77" s="66">
        <v>72</v>
      </c>
      <c r="B77" s="34">
        <v>1</v>
      </c>
      <c r="C77" s="30" t="s">
        <v>108</v>
      </c>
      <c r="D77" s="64" t="s">
        <v>11</v>
      </c>
      <c r="E77" s="64" t="s">
        <v>188</v>
      </c>
      <c r="F77" s="26" t="s">
        <v>109</v>
      </c>
      <c r="G77" s="42">
        <v>18</v>
      </c>
      <c r="H77" s="26" t="s">
        <v>13</v>
      </c>
      <c r="I77" s="5">
        <f t="shared" si="1"/>
        <v>18</v>
      </c>
    </row>
    <row r="78" spans="1:9">
      <c r="A78" s="66">
        <v>73</v>
      </c>
      <c r="B78" s="34">
        <v>1</v>
      </c>
      <c r="C78" s="30" t="s">
        <v>110</v>
      </c>
      <c r="D78" s="64" t="s">
        <v>11</v>
      </c>
      <c r="E78" s="64" t="s">
        <v>188</v>
      </c>
      <c r="F78" s="26" t="s">
        <v>111</v>
      </c>
      <c r="G78" s="42">
        <v>18</v>
      </c>
      <c r="H78" s="26" t="s">
        <v>13</v>
      </c>
      <c r="I78" s="5">
        <f t="shared" si="1"/>
        <v>18</v>
      </c>
    </row>
    <row r="79" spans="1:9" ht="30">
      <c r="A79" s="66">
        <v>74</v>
      </c>
      <c r="B79" s="12">
        <v>1</v>
      </c>
      <c r="C79" s="29" t="s">
        <v>986</v>
      </c>
      <c r="D79" s="64" t="s">
        <v>11</v>
      </c>
      <c r="E79" s="64" t="s">
        <v>188</v>
      </c>
      <c r="F79" s="233" t="s">
        <v>112</v>
      </c>
      <c r="G79" s="39">
        <v>740.52</v>
      </c>
      <c r="H79" s="64" t="s">
        <v>45</v>
      </c>
      <c r="I79" s="5">
        <f t="shared" si="1"/>
        <v>740.52</v>
      </c>
    </row>
    <row r="80" spans="1:9" ht="75">
      <c r="A80" s="66">
        <v>75</v>
      </c>
      <c r="B80" s="12">
        <v>1</v>
      </c>
      <c r="C80" s="29" t="s">
        <v>987</v>
      </c>
      <c r="D80" s="64" t="s">
        <v>11</v>
      </c>
      <c r="E80" s="64" t="s">
        <v>188</v>
      </c>
      <c r="F80" s="64" t="s">
        <v>116</v>
      </c>
      <c r="G80" s="37">
        <v>1594.67</v>
      </c>
      <c r="H80" s="64" t="s">
        <v>13</v>
      </c>
      <c r="I80" s="5">
        <f t="shared" si="1"/>
        <v>1594.67</v>
      </c>
    </row>
    <row r="81" spans="1:9" ht="45">
      <c r="A81" s="66">
        <v>76</v>
      </c>
      <c r="B81" s="12">
        <v>2</v>
      </c>
      <c r="C81" s="29" t="s">
        <v>988</v>
      </c>
      <c r="D81" s="64" t="s">
        <v>11</v>
      </c>
      <c r="E81" s="64" t="s">
        <v>188</v>
      </c>
      <c r="F81" s="64" t="s">
        <v>115</v>
      </c>
      <c r="G81" s="37">
        <v>2370.63</v>
      </c>
      <c r="H81" s="64" t="s">
        <v>13</v>
      </c>
      <c r="I81" s="5">
        <f t="shared" si="1"/>
        <v>4741.26</v>
      </c>
    </row>
    <row r="82" spans="1:9" ht="315">
      <c r="A82" s="66">
        <v>77</v>
      </c>
      <c r="B82" s="12">
        <v>90</v>
      </c>
      <c r="C82" s="29" t="s">
        <v>989</v>
      </c>
      <c r="D82" s="64" t="s">
        <v>11</v>
      </c>
      <c r="E82" s="64" t="s">
        <v>188</v>
      </c>
      <c r="F82" s="64" t="s">
        <v>221</v>
      </c>
      <c r="G82" s="39">
        <v>377.63</v>
      </c>
      <c r="H82" s="64" t="s">
        <v>59</v>
      </c>
      <c r="I82" s="5">
        <f t="shared" si="1"/>
        <v>33986.699999999997</v>
      </c>
    </row>
    <row r="83" spans="1:9" ht="30">
      <c r="A83" s="66">
        <v>78</v>
      </c>
      <c r="B83" s="12">
        <v>10</v>
      </c>
      <c r="C83" s="29" t="s">
        <v>990</v>
      </c>
      <c r="D83" s="64" t="s">
        <v>11</v>
      </c>
      <c r="E83" s="64" t="s">
        <v>188</v>
      </c>
      <c r="F83" s="233" t="s">
        <v>222</v>
      </c>
      <c r="G83" s="39">
        <v>85.43</v>
      </c>
      <c r="H83" s="64" t="s">
        <v>59</v>
      </c>
      <c r="I83" s="5">
        <f t="shared" si="1"/>
        <v>854.30000000000007</v>
      </c>
    </row>
    <row r="84" spans="1:9" ht="30">
      <c r="A84" s="66">
        <v>79</v>
      </c>
      <c r="B84" s="12">
        <v>2</v>
      </c>
      <c r="C84" s="29" t="s">
        <v>384</v>
      </c>
      <c r="D84" s="64" t="s">
        <v>11</v>
      </c>
      <c r="E84" s="64" t="s">
        <v>188</v>
      </c>
      <c r="F84" s="64" t="s">
        <v>117</v>
      </c>
      <c r="G84" s="39">
        <v>968.9</v>
      </c>
      <c r="H84" s="64" t="s">
        <v>13</v>
      </c>
      <c r="I84" s="5">
        <f t="shared" si="1"/>
        <v>1937.8</v>
      </c>
    </row>
    <row r="85" spans="1:9" ht="45">
      <c r="A85" s="66">
        <v>80</v>
      </c>
      <c r="B85" s="12">
        <v>4</v>
      </c>
      <c r="C85" s="29" t="s">
        <v>385</v>
      </c>
      <c r="D85" s="64" t="s">
        <v>11</v>
      </c>
      <c r="E85" s="64" t="s">
        <v>188</v>
      </c>
      <c r="F85" s="64" t="s">
        <v>177</v>
      </c>
      <c r="G85" s="37">
        <v>2764.76</v>
      </c>
      <c r="H85" s="64" t="s">
        <v>13</v>
      </c>
      <c r="I85" s="5">
        <f t="shared" si="1"/>
        <v>11059.04</v>
      </c>
    </row>
    <row r="86" spans="1:9" ht="75">
      <c r="A86" s="66">
        <v>81</v>
      </c>
      <c r="B86" s="12">
        <v>2200</v>
      </c>
      <c r="C86" s="29" t="s">
        <v>991</v>
      </c>
      <c r="D86" s="64" t="s">
        <v>11</v>
      </c>
      <c r="E86" s="64" t="s">
        <v>188</v>
      </c>
      <c r="F86" s="64" t="s">
        <v>82</v>
      </c>
      <c r="G86" s="39">
        <v>27</v>
      </c>
      <c r="H86" s="64" t="s">
        <v>59</v>
      </c>
      <c r="I86" s="5">
        <f t="shared" si="1"/>
        <v>59400</v>
      </c>
    </row>
    <row r="87" spans="1:9" ht="90">
      <c r="A87" s="66">
        <v>82</v>
      </c>
      <c r="B87" s="12">
        <v>500</v>
      </c>
      <c r="C87" s="29" t="s">
        <v>992</v>
      </c>
      <c r="D87" s="64" t="s">
        <v>11</v>
      </c>
      <c r="E87" s="64" t="s">
        <v>188</v>
      </c>
      <c r="F87" s="64" t="s">
        <v>83</v>
      </c>
      <c r="G87" s="39">
        <v>27</v>
      </c>
      <c r="H87" s="64" t="s">
        <v>13</v>
      </c>
      <c r="I87" s="5">
        <f t="shared" si="1"/>
        <v>13500</v>
      </c>
    </row>
    <row r="88" spans="1:9" ht="45">
      <c r="A88" s="66">
        <v>83</v>
      </c>
      <c r="B88" s="12">
        <v>18</v>
      </c>
      <c r="C88" s="9" t="s">
        <v>386</v>
      </c>
      <c r="D88" s="64" t="s">
        <v>11</v>
      </c>
      <c r="E88" s="64" t="s">
        <v>64</v>
      </c>
      <c r="F88" s="64" t="s">
        <v>181</v>
      </c>
      <c r="G88" s="39">
        <v>105</v>
      </c>
      <c r="H88" s="64" t="s">
        <v>56</v>
      </c>
      <c r="I88" s="5">
        <f t="shared" si="1"/>
        <v>1890</v>
      </c>
    </row>
    <row r="89" spans="1:9" ht="90">
      <c r="A89" s="66">
        <v>84</v>
      </c>
      <c r="B89" s="12">
        <v>30</v>
      </c>
      <c r="C89" s="29" t="s">
        <v>350</v>
      </c>
      <c r="D89" s="64" t="s">
        <v>11</v>
      </c>
      <c r="E89" s="64" t="s">
        <v>188</v>
      </c>
      <c r="F89" s="64" t="s">
        <v>223</v>
      </c>
      <c r="G89" s="39">
        <v>14.03</v>
      </c>
      <c r="H89" s="64" t="s">
        <v>59</v>
      </c>
      <c r="I89" s="5">
        <f t="shared" si="1"/>
        <v>420.9</v>
      </c>
    </row>
    <row r="90" spans="1:9">
      <c r="A90" s="66">
        <v>85</v>
      </c>
      <c r="B90" s="12">
        <v>2</v>
      </c>
      <c r="C90" s="29" t="s">
        <v>169</v>
      </c>
      <c r="D90" s="64" t="s">
        <v>11</v>
      </c>
      <c r="E90" s="64" t="s">
        <v>188</v>
      </c>
      <c r="F90" s="64" t="s">
        <v>170</v>
      </c>
      <c r="G90" s="37">
        <v>1024</v>
      </c>
      <c r="H90" s="64" t="s">
        <v>79</v>
      </c>
      <c r="I90" s="5">
        <f t="shared" si="1"/>
        <v>2048</v>
      </c>
    </row>
    <row r="91" spans="1:9" ht="140.25">
      <c r="A91" s="66">
        <v>86</v>
      </c>
      <c r="B91" s="12">
        <v>1</v>
      </c>
      <c r="C91" s="6" t="s">
        <v>80</v>
      </c>
      <c r="D91" s="64" t="s">
        <v>11</v>
      </c>
      <c r="E91" s="64" t="s">
        <v>188</v>
      </c>
      <c r="F91" s="64" t="s">
        <v>39</v>
      </c>
      <c r="G91" s="37">
        <v>3299.7</v>
      </c>
      <c r="H91" s="64" t="s">
        <v>13</v>
      </c>
      <c r="I91" s="5">
        <f t="shared" si="1"/>
        <v>3299.7</v>
      </c>
    </row>
    <row r="92" spans="1:9">
      <c r="A92" s="66">
        <v>87</v>
      </c>
      <c r="B92" s="12">
        <v>2</v>
      </c>
      <c r="C92" s="29" t="s">
        <v>171</v>
      </c>
      <c r="D92" s="64" t="s">
        <v>11</v>
      </c>
      <c r="E92" s="64" t="s">
        <v>188</v>
      </c>
      <c r="F92" s="64" t="s">
        <v>172</v>
      </c>
      <c r="G92" s="37">
        <v>1024</v>
      </c>
      <c r="H92" s="64" t="s">
        <v>79</v>
      </c>
      <c r="I92" s="5">
        <f t="shared" si="1"/>
        <v>2048</v>
      </c>
    </row>
    <row r="93" spans="1:9" ht="150">
      <c r="A93" s="66">
        <v>88</v>
      </c>
      <c r="B93" s="12">
        <v>8</v>
      </c>
      <c r="C93" s="29" t="s">
        <v>387</v>
      </c>
      <c r="D93" s="64" t="s">
        <v>11</v>
      </c>
      <c r="E93" s="64" t="s">
        <v>64</v>
      </c>
      <c r="F93" s="64" t="s">
        <v>90</v>
      </c>
      <c r="G93" s="37">
        <v>13913</v>
      </c>
      <c r="H93" s="64" t="s">
        <v>13</v>
      </c>
      <c r="I93" s="5">
        <f t="shared" si="1"/>
        <v>111304</v>
      </c>
    </row>
    <row r="94" spans="1:9" ht="75">
      <c r="A94" s="66">
        <v>89</v>
      </c>
      <c r="B94" s="12">
        <v>8</v>
      </c>
      <c r="C94" s="29" t="s">
        <v>388</v>
      </c>
      <c r="D94" s="64" t="s">
        <v>11</v>
      </c>
      <c r="E94" s="64" t="s">
        <v>188</v>
      </c>
      <c r="F94" s="64" t="s">
        <v>19</v>
      </c>
      <c r="G94" s="39">
        <v>928</v>
      </c>
      <c r="H94" s="64" t="s">
        <v>13</v>
      </c>
      <c r="I94" s="5">
        <f t="shared" si="1"/>
        <v>7424</v>
      </c>
    </row>
    <row r="95" spans="1:9" ht="405">
      <c r="A95" s="66">
        <v>90</v>
      </c>
      <c r="B95" s="12">
        <v>8</v>
      </c>
      <c r="C95" s="29" t="s">
        <v>389</v>
      </c>
      <c r="D95" s="64" t="s">
        <v>11</v>
      </c>
      <c r="E95" s="64" t="s">
        <v>188</v>
      </c>
      <c r="F95" s="64" t="s">
        <v>92</v>
      </c>
      <c r="G95" s="37">
        <v>1379</v>
      </c>
      <c r="H95" s="64" t="s">
        <v>13</v>
      </c>
      <c r="I95" s="5">
        <f t="shared" si="1"/>
        <v>11032</v>
      </c>
    </row>
    <row r="96" spans="1:9" ht="63.75">
      <c r="A96" s="66">
        <v>91</v>
      </c>
      <c r="B96" s="12">
        <v>6.1</v>
      </c>
      <c r="C96" s="4" t="s">
        <v>93</v>
      </c>
      <c r="D96" s="64" t="s">
        <v>11</v>
      </c>
      <c r="E96" s="64" t="s">
        <v>188</v>
      </c>
      <c r="F96" s="64" t="s">
        <v>26</v>
      </c>
      <c r="G96" s="37">
        <v>6579</v>
      </c>
      <c r="H96" s="64" t="s">
        <v>27</v>
      </c>
      <c r="I96" s="5">
        <f t="shared" si="1"/>
        <v>40131.899999999994</v>
      </c>
    </row>
    <row r="97" spans="1:9">
      <c r="A97" s="66">
        <v>92</v>
      </c>
      <c r="B97" s="36">
        <v>4.62</v>
      </c>
      <c r="C97" s="33" t="s">
        <v>28</v>
      </c>
      <c r="D97" s="64" t="s">
        <v>11</v>
      </c>
      <c r="E97" s="64" t="s">
        <v>188</v>
      </c>
      <c r="F97" s="28" t="s">
        <v>29</v>
      </c>
      <c r="G97" s="36">
        <v>373</v>
      </c>
      <c r="H97" s="28" t="s">
        <v>30</v>
      </c>
      <c r="I97" s="5">
        <f t="shared" si="1"/>
        <v>1723.26</v>
      </c>
    </row>
    <row r="98" spans="1:9" ht="51">
      <c r="A98" s="66">
        <v>93</v>
      </c>
      <c r="B98" s="12">
        <v>8</v>
      </c>
      <c r="C98" s="4" t="s">
        <v>63</v>
      </c>
      <c r="D98" s="64" t="s">
        <v>11</v>
      </c>
      <c r="E98" s="64" t="s">
        <v>188</v>
      </c>
      <c r="F98" s="64" t="s">
        <v>31</v>
      </c>
      <c r="G98" s="39">
        <v>48</v>
      </c>
      <c r="H98" s="64" t="s">
        <v>13</v>
      </c>
      <c r="I98" s="5">
        <f t="shared" si="1"/>
        <v>384</v>
      </c>
    </row>
    <row r="99" spans="1:9">
      <c r="A99" s="66">
        <v>94</v>
      </c>
      <c r="B99" s="12">
        <v>8</v>
      </c>
      <c r="C99" s="29" t="s">
        <v>390</v>
      </c>
      <c r="D99" s="64" t="s">
        <v>11</v>
      </c>
      <c r="E99" s="64" t="s">
        <v>64</v>
      </c>
      <c r="F99" s="64" t="s">
        <v>224</v>
      </c>
      <c r="G99" s="37">
        <v>6450</v>
      </c>
      <c r="H99" s="64" t="s">
        <v>13</v>
      </c>
      <c r="I99" s="5">
        <f t="shared" si="1"/>
        <v>51600</v>
      </c>
    </row>
    <row r="100" spans="1:9">
      <c r="A100" s="66">
        <v>95</v>
      </c>
      <c r="B100" s="12">
        <v>50</v>
      </c>
      <c r="C100" s="29" t="s">
        <v>372</v>
      </c>
      <c r="D100" s="64" t="s">
        <v>11</v>
      </c>
      <c r="E100" s="64" t="s">
        <v>64</v>
      </c>
      <c r="F100" s="64" t="s">
        <v>168</v>
      </c>
      <c r="G100" s="39">
        <v>117.5</v>
      </c>
      <c r="H100" s="64" t="s">
        <v>56</v>
      </c>
      <c r="I100" s="5">
        <f t="shared" si="1"/>
        <v>5875</v>
      </c>
    </row>
    <row r="101" spans="1:9" ht="409.5">
      <c r="A101" s="66">
        <v>96</v>
      </c>
      <c r="B101" s="12">
        <v>8</v>
      </c>
      <c r="C101" s="29" t="s">
        <v>391</v>
      </c>
      <c r="D101" s="64" t="s">
        <v>11</v>
      </c>
      <c r="E101" s="64" t="s">
        <v>188</v>
      </c>
      <c r="F101" s="64" t="s">
        <v>94</v>
      </c>
      <c r="G101" s="37">
        <v>1268</v>
      </c>
      <c r="H101" s="64" t="s">
        <v>13</v>
      </c>
      <c r="I101" s="5">
        <f t="shared" si="1"/>
        <v>10144</v>
      </c>
    </row>
    <row r="102" spans="1:9">
      <c r="A102" s="66">
        <v>97</v>
      </c>
      <c r="B102" s="12">
        <v>1</v>
      </c>
      <c r="C102" s="29" t="s">
        <v>392</v>
      </c>
      <c r="D102" s="64" t="s">
        <v>11</v>
      </c>
      <c r="E102" s="64" t="s">
        <v>188</v>
      </c>
      <c r="F102" s="64" t="s">
        <v>127</v>
      </c>
      <c r="G102" s="37">
        <v>9818</v>
      </c>
      <c r="H102" s="64" t="s">
        <v>13</v>
      </c>
      <c r="I102" s="5">
        <f t="shared" si="1"/>
        <v>9818</v>
      </c>
    </row>
    <row r="103" spans="1:9" ht="45">
      <c r="A103" s="66">
        <v>98</v>
      </c>
      <c r="B103" s="12">
        <v>400</v>
      </c>
      <c r="C103" s="29" t="s">
        <v>393</v>
      </c>
      <c r="D103" s="64" t="s">
        <v>11</v>
      </c>
      <c r="E103" s="64" t="s">
        <v>188</v>
      </c>
      <c r="F103" s="64" t="s">
        <v>120</v>
      </c>
      <c r="G103" s="39">
        <v>83</v>
      </c>
      <c r="H103" s="64" t="s">
        <v>56</v>
      </c>
      <c r="I103" s="5">
        <f t="shared" si="1"/>
        <v>33200</v>
      </c>
    </row>
    <row r="104" spans="1:9">
      <c r="A104" s="66">
        <v>99</v>
      </c>
      <c r="B104" s="12">
        <v>12</v>
      </c>
      <c r="C104" s="29" t="s">
        <v>394</v>
      </c>
      <c r="D104" s="64" t="s">
        <v>11</v>
      </c>
      <c r="E104" s="64" t="s">
        <v>64</v>
      </c>
      <c r="F104" s="64" t="s">
        <v>134</v>
      </c>
      <c r="G104" s="37">
        <v>1386</v>
      </c>
      <c r="H104" s="64" t="s">
        <v>13</v>
      </c>
      <c r="I104" s="5">
        <f t="shared" si="1"/>
        <v>16632</v>
      </c>
    </row>
    <row r="105" spans="1:9">
      <c r="A105" s="66">
        <v>100</v>
      </c>
      <c r="B105" s="12">
        <v>1</v>
      </c>
      <c r="C105" s="29" t="s">
        <v>395</v>
      </c>
      <c r="D105" s="64" t="s">
        <v>11</v>
      </c>
      <c r="E105" s="64" t="s">
        <v>64</v>
      </c>
      <c r="F105" s="64" t="s">
        <v>123</v>
      </c>
      <c r="G105" s="37">
        <v>4410</v>
      </c>
      <c r="H105" s="64" t="s">
        <v>13</v>
      </c>
      <c r="I105" s="5">
        <f t="shared" si="1"/>
        <v>4410</v>
      </c>
    </row>
    <row r="106" spans="1:9" ht="30">
      <c r="A106" s="66">
        <v>101</v>
      </c>
      <c r="B106" s="12">
        <v>2</v>
      </c>
      <c r="C106" s="29" t="s">
        <v>396</v>
      </c>
      <c r="D106" s="64" t="s">
        <v>11</v>
      </c>
      <c r="E106" s="64" t="s">
        <v>64</v>
      </c>
      <c r="F106" s="64" t="s">
        <v>139</v>
      </c>
      <c r="G106" s="37">
        <v>9240</v>
      </c>
      <c r="H106" s="64" t="s">
        <v>13</v>
      </c>
      <c r="I106" s="5">
        <f t="shared" si="1"/>
        <v>18480</v>
      </c>
    </row>
    <row r="107" spans="1:9">
      <c r="A107" s="66">
        <v>102</v>
      </c>
      <c r="B107" s="12">
        <v>2</v>
      </c>
      <c r="C107" s="29" t="s">
        <v>397</v>
      </c>
      <c r="D107" s="64" t="s">
        <v>11</v>
      </c>
      <c r="E107" s="64" t="s">
        <v>64</v>
      </c>
      <c r="F107" s="64" t="s">
        <v>137</v>
      </c>
      <c r="G107" s="37">
        <v>1386</v>
      </c>
      <c r="H107" s="64" t="s">
        <v>45</v>
      </c>
      <c r="I107" s="5">
        <f t="shared" si="1"/>
        <v>2772</v>
      </c>
    </row>
    <row r="108" spans="1:9">
      <c r="A108" s="66">
        <v>103</v>
      </c>
      <c r="B108" s="12">
        <v>6</v>
      </c>
      <c r="C108" s="29" t="s">
        <v>398</v>
      </c>
      <c r="D108" s="64" t="s">
        <v>11</v>
      </c>
      <c r="E108" s="64" t="s">
        <v>64</v>
      </c>
      <c r="F108" s="64" t="s">
        <v>138</v>
      </c>
      <c r="G108" s="37">
        <v>4620</v>
      </c>
      <c r="H108" s="64" t="s">
        <v>13</v>
      </c>
      <c r="I108" s="5">
        <f t="shared" si="1"/>
        <v>27720</v>
      </c>
    </row>
    <row r="109" spans="1:9">
      <c r="A109" s="66">
        <v>104</v>
      </c>
      <c r="B109" s="12">
        <v>4</v>
      </c>
      <c r="C109" s="29" t="s">
        <v>399</v>
      </c>
      <c r="D109" s="64" t="s">
        <v>11</v>
      </c>
      <c r="E109" s="64" t="s">
        <v>64</v>
      </c>
      <c r="F109" s="64" t="s">
        <v>140</v>
      </c>
      <c r="G109" s="39">
        <v>231</v>
      </c>
      <c r="H109" s="64" t="s">
        <v>13</v>
      </c>
      <c r="I109" s="5">
        <f t="shared" si="1"/>
        <v>924</v>
      </c>
    </row>
    <row r="110" spans="1:9">
      <c r="A110" s="66">
        <v>105</v>
      </c>
      <c r="B110" s="12">
        <v>4</v>
      </c>
      <c r="C110" s="29" t="s">
        <v>400</v>
      </c>
      <c r="D110" s="64" t="s">
        <v>11</v>
      </c>
      <c r="E110" s="64" t="s">
        <v>64</v>
      </c>
      <c r="F110" s="64" t="s">
        <v>132</v>
      </c>
      <c r="G110" s="39">
        <v>578</v>
      </c>
      <c r="H110" s="64" t="s">
        <v>13</v>
      </c>
      <c r="I110" s="5">
        <f t="shared" si="1"/>
        <v>2312</v>
      </c>
    </row>
    <row r="111" spans="1:9">
      <c r="A111" s="66">
        <v>106</v>
      </c>
      <c r="B111" s="12">
        <v>4</v>
      </c>
      <c r="C111" s="29" t="s">
        <v>401</v>
      </c>
      <c r="D111" s="64" t="s">
        <v>11</v>
      </c>
      <c r="E111" s="64" t="s">
        <v>64</v>
      </c>
      <c r="F111" s="64" t="s">
        <v>133</v>
      </c>
      <c r="G111" s="39">
        <v>289</v>
      </c>
      <c r="H111" s="64" t="s">
        <v>45</v>
      </c>
      <c r="I111" s="5">
        <f t="shared" si="1"/>
        <v>1156</v>
      </c>
    </row>
    <row r="112" spans="1:9">
      <c r="A112" s="66">
        <v>107</v>
      </c>
      <c r="B112" s="12">
        <v>1</v>
      </c>
      <c r="C112" s="29" t="s">
        <v>402</v>
      </c>
      <c r="D112" s="64" t="s">
        <v>11</v>
      </c>
      <c r="E112" s="64" t="s">
        <v>64</v>
      </c>
      <c r="F112" s="64" t="s">
        <v>135</v>
      </c>
      <c r="G112" s="37">
        <v>1386</v>
      </c>
      <c r="H112" s="64" t="s">
        <v>13</v>
      </c>
      <c r="I112" s="5">
        <f t="shared" si="1"/>
        <v>1386</v>
      </c>
    </row>
    <row r="113" spans="1:9">
      <c r="A113" s="66">
        <v>108</v>
      </c>
      <c r="B113" s="12">
        <v>1</v>
      </c>
      <c r="C113" s="29" t="s">
        <v>403</v>
      </c>
      <c r="D113" s="64" t="s">
        <v>11</v>
      </c>
      <c r="E113" s="64" t="s">
        <v>64</v>
      </c>
      <c r="F113" s="64" t="s">
        <v>128</v>
      </c>
      <c r="G113" s="37">
        <v>6050</v>
      </c>
      <c r="H113" s="64" t="s">
        <v>13</v>
      </c>
      <c r="I113" s="5">
        <f t="shared" si="1"/>
        <v>6050</v>
      </c>
    </row>
    <row r="114" spans="1:9">
      <c r="A114" s="66">
        <v>109</v>
      </c>
      <c r="B114" s="12">
        <v>4</v>
      </c>
      <c r="C114" s="29" t="s">
        <v>404</v>
      </c>
      <c r="D114" s="64" t="s">
        <v>11</v>
      </c>
      <c r="E114" s="64" t="s">
        <v>64</v>
      </c>
      <c r="F114" s="64" t="s">
        <v>129</v>
      </c>
      <c r="G114" s="39">
        <v>924</v>
      </c>
      <c r="H114" s="64" t="s">
        <v>13</v>
      </c>
      <c r="I114" s="5">
        <f t="shared" si="1"/>
        <v>3696</v>
      </c>
    </row>
    <row r="115" spans="1:9">
      <c r="A115" s="66">
        <v>110</v>
      </c>
      <c r="B115" s="12">
        <v>1</v>
      </c>
      <c r="C115" s="29" t="s">
        <v>405</v>
      </c>
      <c r="D115" s="64" t="s">
        <v>11</v>
      </c>
      <c r="E115" s="64" t="s">
        <v>64</v>
      </c>
      <c r="F115" s="64" t="s">
        <v>130</v>
      </c>
      <c r="G115" s="37">
        <v>1733</v>
      </c>
      <c r="H115" s="64" t="s">
        <v>13</v>
      </c>
      <c r="I115" s="5">
        <f t="shared" si="1"/>
        <v>1733</v>
      </c>
    </row>
    <row r="116" spans="1:9">
      <c r="A116" s="66">
        <v>111</v>
      </c>
      <c r="B116" s="12">
        <v>10</v>
      </c>
      <c r="C116" s="29" t="s">
        <v>406</v>
      </c>
      <c r="D116" s="64" t="s">
        <v>11</v>
      </c>
      <c r="E116" s="64" t="s">
        <v>64</v>
      </c>
      <c r="F116" s="64" t="s">
        <v>136</v>
      </c>
      <c r="G116" s="39">
        <v>116</v>
      </c>
      <c r="H116" s="64" t="s">
        <v>13</v>
      </c>
      <c r="I116" s="5">
        <f t="shared" si="1"/>
        <v>1160</v>
      </c>
    </row>
    <row r="117" spans="1:9" ht="60">
      <c r="A117" s="66">
        <v>112</v>
      </c>
      <c r="B117" s="12">
        <v>1</v>
      </c>
      <c r="C117" s="29" t="s">
        <v>407</v>
      </c>
      <c r="D117" s="64" t="s">
        <v>11</v>
      </c>
      <c r="E117" s="64" t="s">
        <v>64</v>
      </c>
      <c r="F117" s="64" t="s">
        <v>145</v>
      </c>
      <c r="G117" s="37">
        <v>10238</v>
      </c>
      <c r="H117" s="64" t="s">
        <v>13</v>
      </c>
      <c r="I117" s="5">
        <f t="shared" si="1"/>
        <v>10238</v>
      </c>
    </row>
    <row r="118" spans="1:9">
      <c r="A118" s="66">
        <v>113</v>
      </c>
      <c r="B118" s="12">
        <v>1</v>
      </c>
      <c r="C118" s="29" t="s">
        <v>408</v>
      </c>
      <c r="D118" s="64" t="s">
        <v>11</v>
      </c>
      <c r="E118" s="64" t="s">
        <v>64</v>
      </c>
      <c r="F118" s="64" t="s">
        <v>121</v>
      </c>
      <c r="G118" s="39">
        <v>578</v>
      </c>
      <c r="H118" s="64" t="s">
        <v>13</v>
      </c>
      <c r="I118" s="5">
        <f t="shared" si="1"/>
        <v>578</v>
      </c>
    </row>
    <row r="119" spans="1:9" ht="409.5">
      <c r="A119" s="66">
        <v>114</v>
      </c>
      <c r="B119" s="12">
        <v>1</v>
      </c>
      <c r="C119" s="29" t="s">
        <v>409</v>
      </c>
      <c r="D119" s="64" t="s">
        <v>11</v>
      </c>
      <c r="E119" s="64" t="s">
        <v>64</v>
      </c>
      <c r="F119" s="64" t="s">
        <v>125</v>
      </c>
      <c r="G119" s="37">
        <v>4925</v>
      </c>
      <c r="H119" s="64" t="s">
        <v>45</v>
      </c>
      <c r="I119" s="5">
        <f t="shared" si="1"/>
        <v>4925</v>
      </c>
    </row>
    <row r="120" spans="1:9">
      <c r="A120" s="66">
        <v>115</v>
      </c>
      <c r="B120" s="12">
        <v>1</v>
      </c>
      <c r="C120" s="29" t="s">
        <v>410</v>
      </c>
      <c r="D120" s="64" t="s">
        <v>11</v>
      </c>
      <c r="E120" s="64" t="s">
        <v>64</v>
      </c>
      <c r="F120" s="64" t="s">
        <v>126</v>
      </c>
      <c r="G120" s="37">
        <v>1733</v>
      </c>
      <c r="H120" s="64" t="s">
        <v>13</v>
      </c>
      <c r="I120" s="5">
        <f t="shared" si="1"/>
        <v>1733</v>
      </c>
    </row>
    <row r="121" spans="1:9">
      <c r="A121" s="66">
        <v>116</v>
      </c>
      <c r="B121" s="12">
        <v>1</v>
      </c>
      <c r="C121" s="29" t="s">
        <v>411</v>
      </c>
      <c r="D121" s="64" t="s">
        <v>11</v>
      </c>
      <c r="E121" s="64" t="s">
        <v>64</v>
      </c>
      <c r="F121" s="64" t="s">
        <v>131</v>
      </c>
      <c r="G121" s="39">
        <v>289</v>
      </c>
      <c r="H121" s="64" t="s">
        <v>13</v>
      </c>
      <c r="I121" s="5">
        <f t="shared" si="1"/>
        <v>289</v>
      </c>
    </row>
    <row r="122" spans="1:9">
      <c r="A122" s="66">
        <v>117</v>
      </c>
      <c r="B122" s="12">
        <v>8</v>
      </c>
      <c r="C122" s="29" t="s">
        <v>412</v>
      </c>
      <c r="D122" s="64" t="s">
        <v>11</v>
      </c>
      <c r="E122" s="64" t="s">
        <v>64</v>
      </c>
      <c r="F122" s="64" t="s">
        <v>141</v>
      </c>
      <c r="G122" s="39">
        <v>116</v>
      </c>
      <c r="H122" s="64" t="s">
        <v>13</v>
      </c>
      <c r="I122" s="5">
        <f t="shared" si="1"/>
        <v>928</v>
      </c>
    </row>
    <row r="123" spans="1:9">
      <c r="A123" s="66">
        <v>118</v>
      </c>
      <c r="B123" s="12">
        <v>2</v>
      </c>
      <c r="C123" s="29" t="s">
        <v>413</v>
      </c>
      <c r="D123" s="64" t="s">
        <v>11</v>
      </c>
      <c r="E123" s="64" t="s">
        <v>64</v>
      </c>
      <c r="F123" s="64" t="s">
        <v>142</v>
      </c>
      <c r="G123" s="39">
        <v>693</v>
      </c>
      <c r="H123" s="64" t="s">
        <v>13</v>
      </c>
      <c r="I123" s="5">
        <f t="shared" si="1"/>
        <v>1386</v>
      </c>
    </row>
    <row r="124" spans="1:9">
      <c r="A124" s="66">
        <v>119</v>
      </c>
      <c r="B124" s="12">
        <v>1</v>
      </c>
      <c r="C124" s="29" t="s">
        <v>414</v>
      </c>
      <c r="D124" s="64" t="s">
        <v>11</v>
      </c>
      <c r="E124" s="64" t="s">
        <v>64</v>
      </c>
      <c r="F124" s="64" t="s">
        <v>144</v>
      </c>
      <c r="G124" s="37">
        <v>2888</v>
      </c>
      <c r="H124" s="64" t="s">
        <v>13</v>
      </c>
      <c r="I124" s="5">
        <f t="shared" si="1"/>
        <v>2888</v>
      </c>
    </row>
    <row r="125" spans="1:9">
      <c r="A125" s="66">
        <v>120</v>
      </c>
      <c r="B125" s="12">
        <v>1</v>
      </c>
      <c r="C125" s="29" t="s">
        <v>415</v>
      </c>
      <c r="D125" s="64" t="s">
        <v>11</v>
      </c>
      <c r="E125" s="64" t="s">
        <v>64</v>
      </c>
      <c r="F125" s="64" t="s">
        <v>143</v>
      </c>
      <c r="G125" s="37">
        <v>13860</v>
      </c>
      <c r="H125" s="64" t="s">
        <v>13</v>
      </c>
      <c r="I125" s="5">
        <f t="shared" si="1"/>
        <v>13860</v>
      </c>
    </row>
    <row r="126" spans="1:9" ht="30">
      <c r="A126" s="66">
        <v>121</v>
      </c>
      <c r="B126" s="12">
        <v>1</v>
      </c>
      <c r="C126" s="29" t="s">
        <v>416</v>
      </c>
      <c r="D126" s="64" t="s">
        <v>11</v>
      </c>
      <c r="E126" s="64" t="s">
        <v>188</v>
      </c>
      <c r="F126" s="64" t="s">
        <v>118</v>
      </c>
      <c r="G126" s="37">
        <v>1654</v>
      </c>
      <c r="H126" s="64" t="s">
        <v>13</v>
      </c>
      <c r="I126" s="5">
        <f t="shared" si="1"/>
        <v>1654</v>
      </c>
    </row>
    <row r="127" spans="1:9" ht="45">
      <c r="A127" s="66">
        <v>122</v>
      </c>
      <c r="B127" s="12">
        <v>1</v>
      </c>
      <c r="C127" s="29" t="s">
        <v>417</v>
      </c>
      <c r="D127" s="64" t="s">
        <v>11</v>
      </c>
      <c r="E127" s="64" t="s">
        <v>188</v>
      </c>
      <c r="F127" s="64" t="s">
        <v>119</v>
      </c>
      <c r="G127" s="37">
        <v>2205</v>
      </c>
      <c r="H127" s="64" t="s">
        <v>13</v>
      </c>
      <c r="I127" s="5">
        <f t="shared" si="1"/>
        <v>2205</v>
      </c>
    </row>
    <row r="128" spans="1:9">
      <c r="A128" s="66">
        <v>123</v>
      </c>
      <c r="B128" s="12">
        <v>1</v>
      </c>
      <c r="C128" s="29" t="s">
        <v>418</v>
      </c>
      <c r="D128" s="64" t="s">
        <v>11</v>
      </c>
      <c r="E128" s="64" t="s">
        <v>64</v>
      </c>
      <c r="F128" s="64" t="s">
        <v>122</v>
      </c>
      <c r="G128" s="37">
        <v>1654</v>
      </c>
      <c r="H128" s="64" t="s">
        <v>13</v>
      </c>
      <c r="I128" s="5">
        <f t="shared" si="1"/>
        <v>1654</v>
      </c>
    </row>
    <row r="129" spans="1:9" ht="25.5">
      <c r="A129" s="64"/>
      <c r="B129" s="47"/>
      <c r="C129" s="48"/>
      <c r="D129" s="49"/>
      <c r="E129" s="49"/>
      <c r="F129" s="49"/>
      <c r="G129" s="50"/>
      <c r="H129" s="65" t="s">
        <v>150</v>
      </c>
      <c r="I129" s="5">
        <f>SUM(I6:I128)</f>
        <v>2108612.9903999995</v>
      </c>
    </row>
    <row r="130" spans="1:9" ht="15" customHeight="1">
      <c r="A130" s="235" t="s">
        <v>239</v>
      </c>
      <c r="B130" s="238"/>
      <c r="C130" s="238"/>
      <c r="D130" s="238"/>
      <c r="E130" s="238"/>
      <c r="F130" s="238"/>
      <c r="G130" s="238"/>
      <c r="H130" s="238"/>
      <c r="I130" s="239"/>
    </row>
    <row r="131" spans="1:9">
      <c r="A131" s="64">
        <v>124</v>
      </c>
      <c r="B131" s="36">
        <v>3</v>
      </c>
      <c r="C131" s="33" t="s">
        <v>419</v>
      </c>
      <c r="D131" s="64" t="s">
        <v>11</v>
      </c>
      <c r="E131" s="64" t="s">
        <v>64</v>
      </c>
      <c r="F131" s="28" t="s">
        <v>240</v>
      </c>
      <c r="G131" s="45">
        <v>50703</v>
      </c>
      <c r="H131" s="44" t="s">
        <v>13</v>
      </c>
      <c r="I131" s="5">
        <f>B131*G131</f>
        <v>152109</v>
      </c>
    </row>
    <row r="132" spans="1:9">
      <c r="A132" s="64">
        <v>125</v>
      </c>
      <c r="B132" s="36">
        <v>5</v>
      </c>
      <c r="C132" s="33" t="s">
        <v>420</v>
      </c>
      <c r="D132" s="64" t="s">
        <v>11</v>
      </c>
      <c r="E132" s="64" t="s">
        <v>64</v>
      </c>
      <c r="F132" s="28" t="s">
        <v>241</v>
      </c>
      <c r="G132" s="45">
        <v>18244</v>
      </c>
      <c r="H132" s="44" t="s">
        <v>13</v>
      </c>
      <c r="I132" s="5">
        <f t="shared" ref="I132:I195" si="2">B132*G132</f>
        <v>91220</v>
      </c>
    </row>
    <row r="133" spans="1:9">
      <c r="A133" s="66">
        <v>126</v>
      </c>
      <c r="B133" s="36">
        <v>5</v>
      </c>
      <c r="C133" s="33" t="s">
        <v>421</v>
      </c>
      <c r="D133" s="64" t="s">
        <v>11</v>
      </c>
      <c r="E133" s="64" t="s">
        <v>188</v>
      </c>
      <c r="F133" s="28" t="s">
        <v>242</v>
      </c>
      <c r="G133" s="45">
        <v>505</v>
      </c>
      <c r="H133" s="44" t="s">
        <v>13</v>
      </c>
      <c r="I133" s="5">
        <f t="shared" si="2"/>
        <v>2525</v>
      </c>
    </row>
    <row r="134" spans="1:9">
      <c r="A134" s="66">
        <v>127</v>
      </c>
      <c r="B134" s="36">
        <v>3</v>
      </c>
      <c r="C134" s="33" t="s">
        <v>422</v>
      </c>
      <c r="D134" s="64" t="s">
        <v>11</v>
      </c>
      <c r="E134" s="64" t="s">
        <v>188</v>
      </c>
      <c r="F134" s="28" t="s">
        <v>243</v>
      </c>
      <c r="G134" s="45">
        <v>17393.04</v>
      </c>
      <c r="H134" s="44" t="s">
        <v>13</v>
      </c>
      <c r="I134" s="5">
        <f t="shared" si="2"/>
        <v>52179.12</v>
      </c>
    </row>
    <row r="135" spans="1:9" ht="90">
      <c r="A135" s="66">
        <v>128</v>
      </c>
      <c r="B135" s="36">
        <v>0.78</v>
      </c>
      <c r="C135" s="33" t="s">
        <v>380</v>
      </c>
      <c r="D135" s="64" t="s">
        <v>11</v>
      </c>
      <c r="E135" s="64" t="s">
        <v>188</v>
      </c>
      <c r="F135" s="28" t="s">
        <v>25</v>
      </c>
      <c r="G135" s="45">
        <v>1470</v>
      </c>
      <c r="H135" s="44" t="s">
        <v>16</v>
      </c>
      <c r="I135" s="5">
        <f t="shared" si="2"/>
        <v>1146.6000000000001</v>
      </c>
    </row>
    <row r="136" spans="1:9">
      <c r="A136" s="66">
        <v>129</v>
      </c>
      <c r="B136" s="36">
        <v>1</v>
      </c>
      <c r="C136" s="33" t="s">
        <v>49</v>
      </c>
      <c r="D136" s="64" t="s">
        <v>11</v>
      </c>
      <c r="E136" s="64" t="s">
        <v>188</v>
      </c>
      <c r="F136" s="28" t="s">
        <v>50</v>
      </c>
      <c r="G136" s="45">
        <v>1024</v>
      </c>
      <c r="H136" s="44" t="s">
        <v>13</v>
      </c>
      <c r="I136" s="5">
        <f t="shared" si="2"/>
        <v>1024</v>
      </c>
    </row>
    <row r="137" spans="1:9" ht="140.25">
      <c r="A137" s="66">
        <v>130</v>
      </c>
      <c r="B137" s="36">
        <v>1</v>
      </c>
      <c r="C137" s="6" t="s">
        <v>80</v>
      </c>
      <c r="D137" s="64" t="s">
        <v>11</v>
      </c>
      <c r="E137" s="64" t="s">
        <v>188</v>
      </c>
      <c r="F137" s="28" t="s">
        <v>39</v>
      </c>
      <c r="G137" s="45">
        <v>3299.7</v>
      </c>
      <c r="H137" s="44" t="s">
        <v>13</v>
      </c>
      <c r="I137" s="5">
        <f t="shared" si="2"/>
        <v>3299.7</v>
      </c>
    </row>
    <row r="138" spans="1:9">
      <c r="A138" s="66">
        <v>131</v>
      </c>
      <c r="B138" s="36">
        <v>1</v>
      </c>
      <c r="C138" s="29" t="s">
        <v>154</v>
      </c>
      <c r="D138" s="64" t="s">
        <v>11</v>
      </c>
      <c r="E138" s="64" t="s">
        <v>188</v>
      </c>
      <c r="F138" s="28" t="s">
        <v>51</v>
      </c>
      <c r="G138" s="45">
        <v>1044.48</v>
      </c>
      <c r="H138" s="44" t="s">
        <v>13</v>
      </c>
      <c r="I138" s="5">
        <f t="shared" si="2"/>
        <v>1044.48</v>
      </c>
    </row>
    <row r="139" spans="1:9">
      <c r="A139" s="66">
        <v>132</v>
      </c>
      <c r="B139" s="36">
        <v>1</v>
      </c>
      <c r="C139" s="33" t="s">
        <v>423</v>
      </c>
      <c r="D139" s="64" t="s">
        <v>11</v>
      </c>
      <c r="E139" s="64" t="s">
        <v>188</v>
      </c>
      <c r="F139" s="28" t="s">
        <v>52</v>
      </c>
      <c r="G139" s="45">
        <v>12500</v>
      </c>
      <c r="H139" s="44" t="s">
        <v>13</v>
      </c>
      <c r="I139" s="5">
        <f t="shared" si="2"/>
        <v>12500</v>
      </c>
    </row>
    <row r="140" spans="1:9">
      <c r="A140" s="66">
        <v>133</v>
      </c>
      <c r="B140" s="36">
        <v>0.78</v>
      </c>
      <c r="C140" s="33" t="s">
        <v>166</v>
      </c>
      <c r="D140" s="64" t="s">
        <v>11</v>
      </c>
      <c r="E140" s="64" t="s">
        <v>188</v>
      </c>
      <c r="F140" s="28" t="s">
        <v>33</v>
      </c>
      <c r="G140" s="43">
        <v>221</v>
      </c>
      <c r="H140" s="44" t="s">
        <v>16</v>
      </c>
      <c r="I140" s="5">
        <f t="shared" si="2"/>
        <v>172.38</v>
      </c>
    </row>
    <row r="141" spans="1:9">
      <c r="A141" s="66">
        <v>134</v>
      </c>
      <c r="B141" s="36">
        <v>0.78</v>
      </c>
      <c r="C141" s="33" t="s">
        <v>167</v>
      </c>
      <c r="D141" s="64" t="s">
        <v>11</v>
      </c>
      <c r="E141" s="64" t="s">
        <v>188</v>
      </c>
      <c r="F141" s="28" t="s">
        <v>35</v>
      </c>
      <c r="G141" s="43">
        <v>185</v>
      </c>
      <c r="H141" s="44" t="s">
        <v>16</v>
      </c>
      <c r="I141" s="5">
        <f t="shared" si="2"/>
        <v>144.30000000000001</v>
      </c>
    </row>
    <row r="142" spans="1:9" ht="63.75">
      <c r="A142" s="66">
        <v>135</v>
      </c>
      <c r="B142" s="36">
        <v>0.78</v>
      </c>
      <c r="C142" s="4" t="s">
        <v>14</v>
      </c>
      <c r="D142" s="64" t="s">
        <v>11</v>
      </c>
      <c r="E142" s="64" t="s">
        <v>188</v>
      </c>
      <c r="F142" s="28" t="s">
        <v>15</v>
      </c>
      <c r="G142" s="43">
        <v>412.08</v>
      </c>
      <c r="H142" s="44" t="s">
        <v>16</v>
      </c>
      <c r="I142" s="5">
        <f t="shared" si="2"/>
        <v>321.42239999999998</v>
      </c>
    </row>
    <row r="143" spans="1:9" ht="102">
      <c r="A143" s="66">
        <v>136</v>
      </c>
      <c r="B143" s="70">
        <v>0.38</v>
      </c>
      <c r="C143" s="6" t="s">
        <v>379</v>
      </c>
      <c r="D143" s="64" t="s">
        <v>11</v>
      </c>
      <c r="E143" s="64" t="s">
        <v>188</v>
      </c>
      <c r="F143" s="28" t="s">
        <v>156</v>
      </c>
      <c r="G143" s="45">
        <v>3426</v>
      </c>
      <c r="H143" s="44" t="s">
        <v>16</v>
      </c>
      <c r="I143" s="5">
        <f t="shared" si="2"/>
        <v>1301.8800000000001</v>
      </c>
    </row>
    <row r="144" spans="1:9" ht="90">
      <c r="A144" s="66">
        <v>137</v>
      </c>
      <c r="B144" s="70">
        <v>0.38</v>
      </c>
      <c r="C144" s="33" t="s">
        <v>380</v>
      </c>
      <c r="D144" s="64" t="s">
        <v>11</v>
      </c>
      <c r="E144" s="64" t="s">
        <v>188</v>
      </c>
      <c r="F144" s="28" t="s">
        <v>25</v>
      </c>
      <c r="G144" s="45">
        <v>1470</v>
      </c>
      <c r="H144" s="44" t="s">
        <v>16</v>
      </c>
      <c r="I144" s="5">
        <f t="shared" si="2"/>
        <v>558.6</v>
      </c>
    </row>
    <row r="145" spans="1:9" ht="140.25">
      <c r="A145" s="66">
        <v>138</v>
      </c>
      <c r="B145" s="36">
        <v>0.38</v>
      </c>
      <c r="C145" s="4" t="s">
        <v>424</v>
      </c>
      <c r="D145" s="64" t="s">
        <v>11</v>
      </c>
      <c r="E145" s="64" t="s">
        <v>64</v>
      </c>
      <c r="F145" s="28" t="s">
        <v>20</v>
      </c>
      <c r="G145" s="45">
        <v>2181</v>
      </c>
      <c r="H145" s="44" t="s">
        <v>16</v>
      </c>
      <c r="I145" s="5">
        <f t="shared" si="2"/>
        <v>828.78</v>
      </c>
    </row>
    <row r="146" spans="1:9" ht="178.5">
      <c r="A146" s="66">
        <v>139</v>
      </c>
      <c r="B146" s="36">
        <v>0.38</v>
      </c>
      <c r="C146" s="4" t="s">
        <v>36</v>
      </c>
      <c r="D146" s="64" t="s">
        <v>11</v>
      </c>
      <c r="E146" s="64" t="s">
        <v>188</v>
      </c>
      <c r="F146" s="28" t="s">
        <v>21</v>
      </c>
      <c r="G146" s="43">
        <v>851</v>
      </c>
      <c r="H146" s="44" t="s">
        <v>16</v>
      </c>
      <c r="I146" s="5">
        <f t="shared" si="2"/>
        <v>323.38</v>
      </c>
    </row>
    <row r="147" spans="1:9" ht="165.75">
      <c r="A147" s="66">
        <v>140</v>
      </c>
      <c r="B147" s="36">
        <v>0.38</v>
      </c>
      <c r="C147" s="4" t="s">
        <v>425</v>
      </c>
      <c r="D147" s="64" t="s">
        <v>11</v>
      </c>
      <c r="E147" s="64" t="s">
        <v>64</v>
      </c>
      <c r="F147" s="28" t="s">
        <v>22</v>
      </c>
      <c r="G147" s="45">
        <v>1293</v>
      </c>
      <c r="H147" s="44" t="s">
        <v>16</v>
      </c>
      <c r="I147" s="5">
        <f t="shared" si="2"/>
        <v>491.34000000000003</v>
      </c>
    </row>
    <row r="148" spans="1:9" ht="165.75">
      <c r="A148" s="66">
        <v>141</v>
      </c>
      <c r="B148" s="36">
        <v>0.38</v>
      </c>
      <c r="C148" s="4" t="s">
        <v>23</v>
      </c>
      <c r="D148" s="64" t="s">
        <v>11</v>
      </c>
      <c r="E148" s="64" t="s">
        <v>188</v>
      </c>
      <c r="F148" s="28" t="s">
        <v>24</v>
      </c>
      <c r="G148" s="43">
        <v>482</v>
      </c>
      <c r="H148" s="44" t="s">
        <v>16</v>
      </c>
      <c r="I148" s="5">
        <f t="shared" si="2"/>
        <v>183.16</v>
      </c>
    </row>
    <row r="149" spans="1:9">
      <c r="A149" s="66">
        <v>142</v>
      </c>
      <c r="B149" s="36">
        <v>1</v>
      </c>
      <c r="C149" s="33" t="s">
        <v>261</v>
      </c>
      <c r="D149" s="64" t="s">
        <v>11</v>
      </c>
      <c r="E149" s="64" t="s">
        <v>188</v>
      </c>
      <c r="F149" s="28" t="s">
        <v>244</v>
      </c>
      <c r="G149" s="45">
        <v>1079</v>
      </c>
      <c r="H149" s="44" t="s">
        <v>45</v>
      </c>
      <c r="I149" s="5">
        <f t="shared" si="2"/>
        <v>1079</v>
      </c>
    </row>
    <row r="150" spans="1:9" ht="30">
      <c r="A150" s="66">
        <v>143</v>
      </c>
      <c r="B150" s="36">
        <v>1</v>
      </c>
      <c r="C150" s="33" t="s">
        <v>426</v>
      </c>
      <c r="D150" s="64" t="s">
        <v>11</v>
      </c>
      <c r="E150" s="64" t="s">
        <v>188</v>
      </c>
      <c r="F150" s="28" t="s">
        <v>245</v>
      </c>
      <c r="G150" s="45">
        <v>65800</v>
      </c>
      <c r="H150" s="44" t="s">
        <v>13</v>
      </c>
      <c r="I150" s="5">
        <f t="shared" si="2"/>
        <v>65800</v>
      </c>
    </row>
    <row r="151" spans="1:9">
      <c r="A151" s="66">
        <v>144</v>
      </c>
      <c r="B151" s="36">
        <v>2</v>
      </c>
      <c r="C151" s="33" t="s">
        <v>262</v>
      </c>
      <c r="D151" s="64" t="s">
        <v>11</v>
      </c>
      <c r="E151" s="64" t="s">
        <v>188</v>
      </c>
      <c r="F151" s="28" t="s">
        <v>38</v>
      </c>
      <c r="G151" s="43">
        <v>126</v>
      </c>
      <c r="H151" s="44" t="s">
        <v>13</v>
      </c>
      <c r="I151" s="5">
        <f t="shared" si="2"/>
        <v>252</v>
      </c>
    </row>
    <row r="152" spans="1:9" ht="140.25">
      <c r="A152" s="66">
        <v>145</v>
      </c>
      <c r="B152" s="36">
        <v>1</v>
      </c>
      <c r="C152" s="6" t="s">
        <v>80</v>
      </c>
      <c r="D152" s="64" t="s">
        <v>11</v>
      </c>
      <c r="E152" s="64" t="s">
        <v>188</v>
      </c>
      <c r="F152" s="28" t="s">
        <v>39</v>
      </c>
      <c r="G152" s="45">
        <v>3299.7</v>
      </c>
      <c r="H152" s="44" t="s">
        <v>13</v>
      </c>
      <c r="I152" s="5">
        <f t="shared" si="2"/>
        <v>3299.7</v>
      </c>
    </row>
    <row r="153" spans="1:9">
      <c r="A153" s="66">
        <v>146</v>
      </c>
      <c r="B153" s="36">
        <v>2</v>
      </c>
      <c r="C153" s="33" t="s">
        <v>263</v>
      </c>
      <c r="D153" s="64" t="s">
        <v>11</v>
      </c>
      <c r="E153" s="64" t="s">
        <v>188</v>
      </c>
      <c r="F153" s="28" t="s">
        <v>40</v>
      </c>
      <c r="G153" s="43">
        <v>79</v>
      </c>
      <c r="H153" s="44" t="s">
        <v>13</v>
      </c>
      <c r="I153" s="5">
        <f t="shared" si="2"/>
        <v>158</v>
      </c>
    </row>
    <row r="154" spans="1:9" ht="30">
      <c r="A154" s="66">
        <v>147</v>
      </c>
      <c r="B154" s="36">
        <v>2</v>
      </c>
      <c r="C154" s="33" t="s">
        <v>427</v>
      </c>
      <c r="D154" s="64" t="s">
        <v>11</v>
      </c>
      <c r="E154" s="64" t="s">
        <v>188</v>
      </c>
      <c r="F154" s="28" t="s">
        <v>41</v>
      </c>
      <c r="G154" s="45">
        <v>4500</v>
      </c>
      <c r="H154" s="44" t="s">
        <v>13</v>
      </c>
      <c r="I154" s="5">
        <f t="shared" si="2"/>
        <v>9000</v>
      </c>
    </row>
    <row r="155" spans="1:9" ht="195">
      <c r="A155" s="66">
        <v>148</v>
      </c>
      <c r="B155" s="36">
        <v>2</v>
      </c>
      <c r="C155" s="33" t="s">
        <v>383</v>
      </c>
      <c r="D155" s="64" t="s">
        <v>11</v>
      </c>
      <c r="E155" s="64" t="s">
        <v>188</v>
      </c>
      <c r="F155" s="28" t="s">
        <v>42</v>
      </c>
      <c r="G155" s="43">
        <v>142</v>
      </c>
      <c r="H155" s="44" t="s">
        <v>13</v>
      </c>
      <c r="I155" s="5">
        <f t="shared" si="2"/>
        <v>284</v>
      </c>
    </row>
    <row r="156" spans="1:9" ht="60">
      <c r="A156" s="66">
        <v>149</v>
      </c>
      <c r="B156" s="36">
        <v>2</v>
      </c>
      <c r="C156" s="33" t="s">
        <v>428</v>
      </c>
      <c r="D156" s="64" t="s">
        <v>11</v>
      </c>
      <c r="E156" s="64" t="s">
        <v>188</v>
      </c>
      <c r="F156" s="28" t="s">
        <v>44</v>
      </c>
      <c r="G156" s="43">
        <v>146.63</v>
      </c>
      <c r="H156" s="44" t="s">
        <v>13</v>
      </c>
      <c r="I156" s="5">
        <f t="shared" si="2"/>
        <v>293.26</v>
      </c>
    </row>
    <row r="157" spans="1:9">
      <c r="A157" s="66">
        <v>150</v>
      </c>
      <c r="B157" s="36">
        <v>3</v>
      </c>
      <c r="C157" s="33" t="s">
        <v>264</v>
      </c>
      <c r="D157" s="64" t="s">
        <v>11</v>
      </c>
      <c r="E157" s="64" t="s">
        <v>188</v>
      </c>
      <c r="F157" s="28" t="s">
        <v>46</v>
      </c>
      <c r="G157" s="43">
        <v>41</v>
      </c>
      <c r="H157" s="44" t="s">
        <v>13</v>
      </c>
      <c r="I157" s="5">
        <f t="shared" si="2"/>
        <v>123</v>
      </c>
    </row>
    <row r="158" spans="1:9">
      <c r="A158" s="66">
        <v>151</v>
      </c>
      <c r="B158" s="36">
        <v>3</v>
      </c>
      <c r="C158" s="33" t="s">
        <v>265</v>
      </c>
      <c r="D158" s="64" t="s">
        <v>11</v>
      </c>
      <c r="E158" s="64" t="s">
        <v>188</v>
      </c>
      <c r="F158" s="28" t="s">
        <v>47</v>
      </c>
      <c r="G158" s="43">
        <v>35</v>
      </c>
      <c r="H158" s="44" t="s">
        <v>13</v>
      </c>
      <c r="I158" s="5">
        <f t="shared" si="2"/>
        <v>105</v>
      </c>
    </row>
    <row r="159" spans="1:9" ht="30">
      <c r="A159" s="66">
        <v>152</v>
      </c>
      <c r="B159" s="36">
        <v>1</v>
      </c>
      <c r="C159" s="33" t="s">
        <v>429</v>
      </c>
      <c r="D159" s="64" t="s">
        <v>11</v>
      </c>
      <c r="E159" s="64" t="s">
        <v>188</v>
      </c>
      <c r="F159" s="28" t="s">
        <v>48</v>
      </c>
      <c r="G159" s="43">
        <v>880</v>
      </c>
      <c r="H159" s="44" t="s">
        <v>45</v>
      </c>
      <c r="I159" s="5">
        <f t="shared" si="2"/>
        <v>880</v>
      </c>
    </row>
    <row r="160" spans="1:9" ht="60">
      <c r="A160" s="66">
        <v>153</v>
      </c>
      <c r="B160" s="36">
        <v>2.52</v>
      </c>
      <c r="C160" s="33" t="s">
        <v>430</v>
      </c>
      <c r="D160" s="64" t="s">
        <v>11</v>
      </c>
      <c r="E160" s="64" t="s">
        <v>64</v>
      </c>
      <c r="F160" s="28" t="s">
        <v>246</v>
      </c>
      <c r="G160" s="45">
        <v>63235</v>
      </c>
      <c r="H160" s="44" t="s">
        <v>16</v>
      </c>
      <c r="I160" s="5">
        <f t="shared" si="2"/>
        <v>159352.20000000001</v>
      </c>
    </row>
    <row r="161" spans="1:9" ht="150">
      <c r="A161" s="66">
        <v>154</v>
      </c>
      <c r="B161" s="36">
        <v>200</v>
      </c>
      <c r="C161" s="33" t="s">
        <v>431</v>
      </c>
      <c r="D161" s="64" t="s">
        <v>11</v>
      </c>
      <c r="E161" s="64" t="s">
        <v>188</v>
      </c>
      <c r="F161" s="28" t="s">
        <v>247</v>
      </c>
      <c r="G161" s="43">
        <v>65</v>
      </c>
      <c r="H161" s="44" t="s">
        <v>72</v>
      </c>
      <c r="I161" s="5">
        <f t="shared" si="2"/>
        <v>13000</v>
      </c>
    </row>
    <row r="162" spans="1:9" ht="90">
      <c r="A162" s="66">
        <v>155</v>
      </c>
      <c r="B162" s="36">
        <v>85.1</v>
      </c>
      <c r="C162" s="33" t="s">
        <v>432</v>
      </c>
      <c r="D162" s="64" t="s">
        <v>11</v>
      </c>
      <c r="E162" s="64" t="s">
        <v>188</v>
      </c>
      <c r="F162" s="28" t="s">
        <v>248</v>
      </c>
      <c r="G162" s="43">
        <v>50</v>
      </c>
      <c r="H162" s="44" t="s">
        <v>72</v>
      </c>
      <c r="I162" s="5">
        <f t="shared" si="2"/>
        <v>4255</v>
      </c>
    </row>
    <row r="163" spans="1:9" ht="120">
      <c r="A163" s="66">
        <v>156</v>
      </c>
      <c r="B163" s="36">
        <v>6</v>
      </c>
      <c r="C163" s="33" t="s">
        <v>433</v>
      </c>
      <c r="D163" s="64" t="s">
        <v>11</v>
      </c>
      <c r="E163" s="64" t="s">
        <v>188</v>
      </c>
      <c r="F163" s="28" t="s">
        <v>249</v>
      </c>
      <c r="G163" s="45">
        <v>9804</v>
      </c>
      <c r="H163" s="44" t="s">
        <v>13</v>
      </c>
      <c r="I163" s="5">
        <f t="shared" si="2"/>
        <v>58824</v>
      </c>
    </row>
    <row r="164" spans="1:9">
      <c r="A164" s="66">
        <v>157</v>
      </c>
      <c r="B164" s="36">
        <v>1</v>
      </c>
      <c r="C164" s="33" t="s">
        <v>266</v>
      </c>
      <c r="D164" s="64" t="s">
        <v>11</v>
      </c>
      <c r="E164" s="64" t="s">
        <v>188</v>
      </c>
      <c r="F164" s="28" t="s">
        <v>250</v>
      </c>
      <c r="G164" s="43">
        <v>907.8</v>
      </c>
      <c r="H164" s="44" t="s">
        <v>13</v>
      </c>
      <c r="I164" s="5">
        <f t="shared" si="2"/>
        <v>907.8</v>
      </c>
    </row>
    <row r="165" spans="1:9" ht="140.25">
      <c r="A165" s="66">
        <v>158</v>
      </c>
      <c r="B165" s="36">
        <v>1</v>
      </c>
      <c r="C165" s="6" t="s">
        <v>80</v>
      </c>
      <c r="D165" s="64" t="s">
        <v>11</v>
      </c>
      <c r="E165" s="64" t="s">
        <v>188</v>
      </c>
      <c r="F165" s="28" t="s">
        <v>39</v>
      </c>
      <c r="G165" s="45">
        <v>3299.7</v>
      </c>
      <c r="H165" s="44" t="s">
        <v>13</v>
      </c>
      <c r="I165" s="5">
        <f t="shared" si="2"/>
        <v>3299.7</v>
      </c>
    </row>
    <row r="166" spans="1:9">
      <c r="A166" s="66">
        <v>159</v>
      </c>
      <c r="B166" s="36">
        <v>1</v>
      </c>
      <c r="C166" s="33" t="s">
        <v>267</v>
      </c>
      <c r="D166" s="64" t="s">
        <v>11</v>
      </c>
      <c r="E166" s="64" t="s">
        <v>188</v>
      </c>
      <c r="F166" s="28" t="s">
        <v>251</v>
      </c>
      <c r="G166" s="43">
        <v>907.8</v>
      </c>
      <c r="H166" s="44" t="s">
        <v>13</v>
      </c>
      <c r="I166" s="5">
        <f t="shared" si="2"/>
        <v>907.8</v>
      </c>
    </row>
    <row r="167" spans="1:9" ht="120">
      <c r="A167" s="66">
        <v>160</v>
      </c>
      <c r="B167" s="36">
        <v>1</v>
      </c>
      <c r="C167" s="33" t="s">
        <v>434</v>
      </c>
      <c r="D167" s="64" t="s">
        <v>11</v>
      </c>
      <c r="E167" s="64" t="s">
        <v>188</v>
      </c>
      <c r="F167" s="28" t="s">
        <v>252</v>
      </c>
      <c r="G167" s="45">
        <v>1729</v>
      </c>
      <c r="H167" s="44" t="s">
        <v>13</v>
      </c>
      <c r="I167" s="5">
        <f t="shared" si="2"/>
        <v>1729</v>
      </c>
    </row>
    <row r="168" spans="1:9">
      <c r="A168" s="66">
        <v>161</v>
      </c>
      <c r="B168" s="36">
        <v>0.24</v>
      </c>
      <c r="C168" s="33" t="s">
        <v>435</v>
      </c>
      <c r="D168" s="64" t="s">
        <v>11</v>
      </c>
      <c r="E168" s="64" t="s">
        <v>64</v>
      </c>
      <c r="F168" s="28" t="s">
        <v>253</v>
      </c>
      <c r="G168" s="45">
        <v>375155</v>
      </c>
      <c r="H168" s="44" t="s">
        <v>58</v>
      </c>
      <c r="I168" s="5">
        <f t="shared" si="2"/>
        <v>90037.2</v>
      </c>
    </row>
    <row r="169" spans="1:9" ht="120">
      <c r="A169" s="66">
        <v>162</v>
      </c>
      <c r="B169" s="36">
        <v>1</v>
      </c>
      <c r="C169" s="33" t="s">
        <v>436</v>
      </c>
      <c r="D169" s="64" t="s">
        <v>11</v>
      </c>
      <c r="E169" s="64" t="s">
        <v>188</v>
      </c>
      <c r="F169" s="28" t="s">
        <v>254</v>
      </c>
      <c r="G169" s="45">
        <v>1302</v>
      </c>
      <c r="H169" s="44" t="s">
        <v>13</v>
      </c>
      <c r="I169" s="5">
        <f t="shared" si="2"/>
        <v>1302</v>
      </c>
    </row>
    <row r="170" spans="1:9" ht="30">
      <c r="A170" s="66">
        <v>163</v>
      </c>
      <c r="B170" s="36">
        <v>12</v>
      </c>
      <c r="C170" s="33" t="s">
        <v>437</v>
      </c>
      <c r="D170" s="64" t="s">
        <v>11</v>
      </c>
      <c r="E170" s="64" t="s">
        <v>64</v>
      </c>
      <c r="F170" s="28" t="s">
        <v>255</v>
      </c>
      <c r="G170" s="43">
        <v>294</v>
      </c>
      <c r="H170" s="44" t="s">
        <v>13</v>
      </c>
      <c r="I170" s="5">
        <f t="shared" si="2"/>
        <v>3528</v>
      </c>
    </row>
    <row r="171" spans="1:9" ht="30">
      <c r="A171" s="66">
        <v>164</v>
      </c>
      <c r="B171" s="36">
        <v>18</v>
      </c>
      <c r="C171" s="33" t="s">
        <v>438</v>
      </c>
      <c r="D171" s="64" t="s">
        <v>11</v>
      </c>
      <c r="E171" s="64" t="s">
        <v>64</v>
      </c>
      <c r="F171" s="28" t="s">
        <v>256</v>
      </c>
      <c r="G171" s="43">
        <v>694</v>
      </c>
      <c r="H171" s="44" t="s">
        <v>13</v>
      </c>
      <c r="I171" s="5">
        <f t="shared" si="2"/>
        <v>12492</v>
      </c>
    </row>
    <row r="172" spans="1:9" ht="90">
      <c r="A172" s="66">
        <v>165</v>
      </c>
      <c r="B172" s="36">
        <v>3</v>
      </c>
      <c r="C172" s="33" t="s">
        <v>439</v>
      </c>
      <c r="D172" s="64" t="s">
        <v>11</v>
      </c>
      <c r="E172" s="64" t="s">
        <v>64</v>
      </c>
      <c r="F172" s="28" t="s">
        <v>257</v>
      </c>
      <c r="G172" s="43">
        <v>357</v>
      </c>
      <c r="H172" s="44" t="s">
        <v>13</v>
      </c>
      <c r="I172" s="5">
        <f t="shared" si="2"/>
        <v>1071</v>
      </c>
    </row>
    <row r="173" spans="1:9" ht="90">
      <c r="A173" s="66">
        <v>166</v>
      </c>
      <c r="B173" s="36">
        <v>100</v>
      </c>
      <c r="C173" s="33" t="s">
        <v>992</v>
      </c>
      <c r="D173" s="64" t="s">
        <v>11</v>
      </c>
      <c r="E173" s="64" t="s">
        <v>188</v>
      </c>
      <c r="F173" s="28" t="s">
        <v>83</v>
      </c>
      <c r="G173" s="43">
        <v>27</v>
      </c>
      <c r="H173" s="44" t="s">
        <v>13</v>
      </c>
      <c r="I173" s="5">
        <f t="shared" si="2"/>
        <v>2700</v>
      </c>
    </row>
    <row r="174" spans="1:9">
      <c r="A174" s="66">
        <v>167</v>
      </c>
      <c r="B174" s="36">
        <v>40</v>
      </c>
      <c r="C174" s="33" t="s">
        <v>268</v>
      </c>
      <c r="D174" s="64" t="s">
        <v>11</v>
      </c>
      <c r="E174" s="64" t="s">
        <v>188</v>
      </c>
      <c r="F174" s="28" t="s">
        <v>81</v>
      </c>
      <c r="G174" s="45">
        <v>3148</v>
      </c>
      <c r="H174" s="44" t="s">
        <v>72</v>
      </c>
      <c r="I174" s="5">
        <f t="shared" si="2"/>
        <v>125920</v>
      </c>
    </row>
    <row r="175" spans="1:9" ht="75">
      <c r="A175" s="66">
        <v>168</v>
      </c>
      <c r="B175" s="36">
        <v>1800</v>
      </c>
      <c r="C175" s="33" t="s">
        <v>993</v>
      </c>
      <c r="D175" s="64" t="s">
        <v>11</v>
      </c>
      <c r="E175" s="64" t="s">
        <v>188</v>
      </c>
      <c r="F175" s="28" t="s">
        <v>82</v>
      </c>
      <c r="G175" s="43">
        <v>27</v>
      </c>
      <c r="H175" s="44" t="s">
        <v>59</v>
      </c>
      <c r="I175" s="5">
        <f t="shared" si="2"/>
        <v>48600</v>
      </c>
    </row>
    <row r="176" spans="1:9" ht="30">
      <c r="A176" s="66">
        <v>169</v>
      </c>
      <c r="B176" s="36">
        <v>1</v>
      </c>
      <c r="C176" s="33" t="s">
        <v>440</v>
      </c>
      <c r="D176" s="64" t="s">
        <v>11</v>
      </c>
      <c r="E176" s="64" t="s">
        <v>64</v>
      </c>
      <c r="F176" s="28" t="s">
        <v>151</v>
      </c>
      <c r="G176" s="45">
        <v>3675</v>
      </c>
      <c r="H176" s="44" t="s">
        <v>13</v>
      </c>
      <c r="I176" s="5">
        <f t="shared" si="2"/>
        <v>3675</v>
      </c>
    </row>
    <row r="177" spans="1:9">
      <c r="A177" s="66">
        <v>170</v>
      </c>
      <c r="B177" s="36">
        <v>1</v>
      </c>
      <c r="C177" s="33" t="s">
        <v>84</v>
      </c>
      <c r="D177" s="25" t="s">
        <v>11</v>
      </c>
      <c r="E177" s="25" t="s">
        <v>188</v>
      </c>
      <c r="F177" s="28" t="s">
        <v>85</v>
      </c>
      <c r="G177" s="43">
        <v>374.85</v>
      </c>
      <c r="H177" s="44" t="s">
        <v>13</v>
      </c>
      <c r="I177" s="5">
        <f t="shared" si="2"/>
        <v>374.85</v>
      </c>
    </row>
    <row r="178" spans="1:9" s="8" customFormat="1">
      <c r="A178" s="66">
        <v>171</v>
      </c>
      <c r="B178" s="36">
        <v>2</v>
      </c>
      <c r="C178" s="33" t="s">
        <v>236</v>
      </c>
      <c r="D178" s="25" t="s">
        <v>11</v>
      </c>
      <c r="E178" s="25" t="s">
        <v>64</v>
      </c>
      <c r="F178" s="28" t="s">
        <v>90</v>
      </c>
      <c r="G178" s="45">
        <v>13913</v>
      </c>
      <c r="H178" s="44" t="s">
        <v>13</v>
      </c>
      <c r="I178" s="5">
        <f t="shared" si="2"/>
        <v>27826</v>
      </c>
    </row>
    <row r="179" spans="1:9" ht="60">
      <c r="A179" s="66">
        <v>172</v>
      </c>
      <c r="B179" s="36">
        <v>2</v>
      </c>
      <c r="C179" s="33" t="s">
        <v>994</v>
      </c>
      <c r="D179" s="25" t="s">
        <v>11</v>
      </c>
      <c r="E179" s="25" t="s">
        <v>188</v>
      </c>
      <c r="F179" s="28" t="s">
        <v>19</v>
      </c>
      <c r="G179" s="43">
        <v>928</v>
      </c>
      <c r="H179" s="44" t="s">
        <v>13</v>
      </c>
      <c r="I179" s="5">
        <f t="shared" si="2"/>
        <v>1856</v>
      </c>
    </row>
    <row r="180" spans="1:9">
      <c r="A180" s="66">
        <v>173</v>
      </c>
      <c r="B180" s="36">
        <v>2</v>
      </c>
      <c r="C180" s="33" t="s">
        <v>631</v>
      </c>
      <c r="D180" s="25" t="s">
        <v>11</v>
      </c>
      <c r="E180" s="25" t="s">
        <v>188</v>
      </c>
      <c r="F180" s="28" t="s">
        <v>92</v>
      </c>
      <c r="G180" s="45">
        <v>1379</v>
      </c>
      <c r="H180" s="44" t="s">
        <v>13</v>
      </c>
      <c r="I180" s="5">
        <f t="shared" si="2"/>
        <v>2758</v>
      </c>
    </row>
    <row r="181" spans="1:9" ht="38.25">
      <c r="A181" s="66">
        <v>174</v>
      </c>
      <c r="B181" s="70">
        <v>2.1</v>
      </c>
      <c r="C181" s="4" t="s">
        <v>995</v>
      </c>
      <c r="D181" s="25" t="s">
        <v>11</v>
      </c>
      <c r="E181" s="25" t="s">
        <v>188</v>
      </c>
      <c r="F181" s="28" t="s">
        <v>26</v>
      </c>
      <c r="G181" s="45">
        <v>6579</v>
      </c>
      <c r="H181" s="44" t="s">
        <v>27</v>
      </c>
      <c r="I181" s="5">
        <f t="shared" si="2"/>
        <v>13815.900000000001</v>
      </c>
    </row>
    <row r="182" spans="1:9" ht="409.5">
      <c r="A182" s="66">
        <v>175</v>
      </c>
      <c r="B182" s="36">
        <v>2</v>
      </c>
      <c r="C182" s="33" t="s">
        <v>365</v>
      </c>
      <c r="D182" s="25" t="s">
        <v>11</v>
      </c>
      <c r="E182" s="25" t="s">
        <v>64</v>
      </c>
      <c r="F182" s="28" t="s">
        <v>91</v>
      </c>
      <c r="G182" s="45">
        <v>8200</v>
      </c>
      <c r="H182" s="44" t="s">
        <v>13</v>
      </c>
      <c r="I182" s="5">
        <f t="shared" si="2"/>
        <v>16400</v>
      </c>
    </row>
    <row r="183" spans="1:9" ht="45">
      <c r="A183" s="66">
        <v>176</v>
      </c>
      <c r="B183" s="36">
        <v>2</v>
      </c>
      <c r="C183" s="33" t="s">
        <v>996</v>
      </c>
      <c r="D183" s="25" t="s">
        <v>11</v>
      </c>
      <c r="E183" s="25" t="s">
        <v>188</v>
      </c>
      <c r="F183" s="28" t="s">
        <v>94</v>
      </c>
      <c r="G183" s="45">
        <v>1268</v>
      </c>
      <c r="H183" s="44" t="s">
        <v>13</v>
      </c>
      <c r="I183" s="5">
        <f t="shared" si="2"/>
        <v>2536</v>
      </c>
    </row>
    <row r="184" spans="1:9">
      <c r="A184" s="66">
        <v>177</v>
      </c>
      <c r="B184" s="36">
        <v>24</v>
      </c>
      <c r="C184" s="33" t="s">
        <v>60</v>
      </c>
      <c r="D184" s="25" t="s">
        <v>11</v>
      </c>
      <c r="E184" s="25" t="s">
        <v>188</v>
      </c>
      <c r="F184" s="28" t="s">
        <v>61</v>
      </c>
      <c r="G184" s="43">
        <v>65</v>
      </c>
      <c r="H184" s="44" t="s">
        <v>13</v>
      </c>
      <c r="I184" s="5">
        <f t="shared" si="2"/>
        <v>1560</v>
      </c>
    </row>
    <row r="185" spans="1:9" ht="60">
      <c r="A185" s="66">
        <v>178</v>
      </c>
      <c r="B185" s="36">
        <v>60</v>
      </c>
      <c r="C185" s="33" t="s">
        <v>997</v>
      </c>
      <c r="D185" s="25" t="s">
        <v>11</v>
      </c>
      <c r="E185" s="25" t="s">
        <v>188</v>
      </c>
      <c r="F185" s="28" t="s">
        <v>95</v>
      </c>
      <c r="G185" s="45">
        <v>2113</v>
      </c>
      <c r="H185" s="44" t="s">
        <v>27</v>
      </c>
      <c r="I185" s="5">
        <f t="shared" si="2"/>
        <v>126780</v>
      </c>
    </row>
    <row r="186" spans="1:9" ht="30">
      <c r="A186" s="66">
        <v>179</v>
      </c>
      <c r="B186" s="36">
        <v>2</v>
      </c>
      <c r="C186" s="33" t="s">
        <v>998</v>
      </c>
      <c r="D186" s="25" t="s">
        <v>11</v>
      </c>
      <c r="E186" s="25" t="s">
        <v>64</v>
      </c>
      <c r="F186" s="28" t="s">
        <v>138</v>
      </c>
      <c r="G186" s="45">
        <v>4620</v>
      </c>
      <c r="H186" s="44" t="s">
        <v>13</v>
      </c>
      <c r="I186" s="5">
        <f t="shared" si="2"/>
        <v>9240</v>
      </c>
    </row>
    <row r="187" spans="1:9" ht="75">
      <c r="A187" s="66">
        <v>180</v>
      </c>
      <c r="B187" s="36">
        <v>12</v>
      </c>
      <c r="C187" s="33" t="s">
        <v>999</v>
      </c>
      <c r="D187" s="25" t="s">
        <v>11</v>
      </c>
      <c r="E187" s="25" t="s">
        <v>188</v>
      </c>
      <c r="F187" s="234" t="s">
        <v>258</v>
      </c>
      <c r="G187" s="45">
        <v>1062</v>
      </c>
      <c r="H187" s="44" t="s">
        <v>27</v>
      </c>
      <c r="I187" s="5">
        <f t="shared" si="2"/>
        <v>12744</v>
      </c>
    </row>
    <row r="188" spans="1:9" ht="315">
      <c r="A188" s="66">
        <v>181</v>
      </c>
      <c r="B188" s="36">
        <v>10.8</v>
      </c>
      <c r="C188" s="33" t="s">
        <v>1000</v>
      </c>
      <c r="D188" s="25" t="s">
        <v>11</v>
      </c>
      <c r="E188" s="25" t="s">
        <v>188</v>
      </c>
      <c r="F188" s="234" t="s">
        <v>189</v>
      </c>
      <c r="G188" s="43">
        <v>486</v>
      </c>
      <c r="H188" s="44" t="s">
        <v>27</v>
      </c>
      <c r="I188" s="5">
        <f t="shared" si="2"/>
        <v>5248.8</v>
      </c>
    </row>
    <row r="189" spans="1:9">
      <c r="A189" s="66">
        <v>182</v>
      </c>
      <c r="B189" s="36">
        <v>2.7</v>
      </c>
      <c r="C189" s="33" t="s">
        <v>272</v>
      </c>
      <c r="D189" s="25" t="s">
        <v>11</v>
      </c>
      <c r="E189" s="25" t="s">
        <v>188</v>
      </c>
      <c r="F189" s="28" t="s">
        <v>190</v>
      </c>
      <c r="G189" s="45">
        <v>4706</v>
      </c>
      <c r="H189" s="44" t="s">
        <v>27</v>
      </c>
      <c r="I189" s="5">
        <f t="shared" si="2"/>
        <v>12706.2</v>
      </c>
    </row>
    <row r="190" spans="1:9">
      <c r="A190" s="66">
        <v>183</v>
      </c>
      <c r="B190" s="36">
        <v>16.2</v>
      </c>
      <c r="C190" s="33" t="s">
        <v>273</v>
      </c>
      <c r="D190" s="25" t="s">
        <v>11</v>
      </c>
      <c r="E190" s="25" t="s">
        <v>188</v>
      </c>
      <c r="F190" s="28" t="s">
        <v>191</v>
      </c>
      <c r="G190" s="45">
        <v>4925</v>
      </c>
      <c r="H190" s="44" t="s">
        <v>27</v>
      </c>
      <c r="I190" s="5">
        <f t="shared" si="2"/>
        <v>79785</v>
      </c>
    </row>
    <row r="191" spans="1:9" ht="165">
      <c r="A191" s="66">
        <v>184</v>
      </c>
      <c r="B191" s="36">
        <v>63</v>
      </c>
      <c r="C191" s="33" t="s">
        <v>1001</v>
      </c>
      <c r="D191" s="25" t="s">
        <v>11</v>
      </c>
      <c r="E191" s="25" t="s">
        <v>188</v>
      </c>
      <c r="F191" s="28" t="s">
        <v>195</v>
      </c>
      <c r="G191" s="43">
        <v>520</v>
      </c>
      <c r="H191" s="44" t="s">
        <v>30</v>
      </c>
      <c r="I191" s="5">
        <f t="shared" si="2"/>
        <v>32760</v>
      </c>
    </row>
    <row r="192" spans="1:9" ht="105">
      <c r="A192" s="66">
        <v>185</v>
      </c>
      <c r="B192" s="36">
        <v>6</v>
      </c>
      <c r="C192" s="33" t="s">
        <v>1002</v>
      </c>
      <c r="D192" s="25" t="s">
        <v>11</v>
      </c>
      <c r="E192" s="25" t="s">
        <v>188</v>
      </c>
      <c r="F192" s="28" t="s">
        <v>259</v>
      </c>
      <c r="G192" s="43">
        <v>684</v>
      </c>
      <c r="H192" s="44" t="s">
        <v>13</v>
      </c>
      <c r="I192" s="5">
        <f t="shared" si="2"/>
        <v>4104</v>
      </c>
    </row>
    <row r="193" spans="1:9" ht="180">
      <c r="A193" s="66">
        <v>186</v>
      </c>
      <c r="B193" s="36">
        <v>40</v>
      </c>
      <c r="C193" s="33" t="s">
        <v>1003</v>
      </c>
      <c r="D193" s="25" t="s">
        <v>11</v>
      </c>
      <c r="E193" s="25" t="s">
        <v>188</v>
      </c>
      <c r="F193" s="28" t="s">
        <v>197</v>
      </c>
      <c r="G193" s="43">
        <v>313</v>
      </c>
      <c r="H193" s="44" t="s">
        <v>59</v>
      </c>
      <c r="I193" s="5">
        <f t="shared" si="2"/>
        <v>12520</v>
      </c>
    </row>
    <row r="194" spans="1:9">
      <c r="A194" s="66">
        <v>187</v>
      </c>
      <c r="B194" s="36">
        <v>12</v>
      </c>
      <c r="C194" s="33" t="s">
        <v>277</v>
      </c>
      <c r="D194" s="25" t="s">
        <v>11</v>
      </c>
      <c r="E194" s="25" t="s">
        <v>188</v>
      </c>
      <c r="F194" s="28" t="s">
        <v>260</v>
      </c>
      <c r="G194" s="43">
        <v>53</v>
      </c>
      <c r="H194" s="44" t="s">
        <v>13</v>
      </c>
      <c r="I194" s="5">
        <f t="shared" si="2"/>
        <v>636</v>
      </c>
    </row>
    <row r="195" spans="1:9">
      <c r="A195" s="66">
        <v>188</v>
      </c>
      <c r="B195" s="36">
        <v>100</v>
      </c>
      <c r="C195" s="33" t="s">
        <v>229</v>
      </c>
      <c r="D195" s="25" t="s">
        <v>11</v>
      </c>
      <c r="E195" s="25" t="s">
        <v>64</v>
      </c>
      <c r="F195" s="28" t="s">
        <v>168</v>
      </c>
      <c r="G195" s="43">
        <v>117.5</v>
      </c>
      <c r="H195" s="44" t="s">
        <v>56</v>
      </c>
      <c r="I195" s="5">
        <f t="shared" si="2"/>
        <v>11750</v>
      </c>
    </row>
    <row r="196" spans="1:9" ht="315">
      <c r="A196" s="66">
        <v>189</v>
      </c>
      <c r="B196" s="36">
        <v>4.9000000000000004</v>
      </c>
      <c r="C196" s="33" t="s">
        <v>1000</v>
      </c>
      <c r="D196" s="25" t="s">
        <v>11</v>
      </c>
      <c r="E196" s="25" t="s">
        <v>188</v>
      </c>
      <c r="F196" s="28" t="s">
        <v>189</v>
      </c>
      <c r="G196" s="43">
        <v>486</v>
      </c>
      <c r="H196" s="44" t="s">
        <v>27</v>
      </c>
      <c r="I196" s="5">
        <f t="shared" ref="I196:I203" si="3">B196*G196</f>
        <v>2381.4</v>
      </c>
    </row>
    <row r="197" spans="1:9" ht="75">
      <c r="A197" s="66">
        <v>190</v>
      </c>
      <c r="B197" s="36">
        <v>0.31</v>
      </c>
      <c r="C197" s="33" t="s">
        <v>1006</v>
      </c>
      <c r="D197" s="25" t="s">
        <v>11</v>
      </c>
      <c r="E197" s="25" t="s">
        <v>188</v>
      </c>
      <c r="F197" s="28" t="s">
        <v>190</v>
      </c>
      <c r="G197" s="45">
        <v>4706</v>
      </c>
      <c r="H197" s="44" t="s">
        <v>27</v>
      </c>
      <c r="I197" s="5">
        <f t="shared" si="3"/>
        <v>1458.86</v>
      </c>
    </row>
    <row r="198" spans="1:9" ht="195">
      <c r="A198" s="66">
        <v>191</v>
      </c>
      <c r="B198" s="36">
        <v>0.56000000000000005</v>
      </c>
      <c r="C198" s="33" t="s">
        <v>1005</v>
      </c>
      <c r="D198" s="25" t="s">
        <v>11</v>
      </c>
      <c r="E198" s="25" t="s">
        <v>188</v>
      </c>
      <c r="F198" s="28" t="s">
        <v>192</v>
      </c>
      <c r="G198" s="45">
        <v>9445</v>
      </c>
      <c r="H198" s="44" t="s">
        <v>27</v>
      </c>
      <c r="I198" s="5">
        <f t="shared" si="3"/>
        <v>5289.2000000000007</v>
      </c>
    </row>
    <row r="199" spans="1:9" ht="195">
      <c r="A199" s="66">
        <v>192</v>
      </c>
      <c r="B199" s="36">
        <v>2.0299999999999998</v>
      </c>
      <c r="C199" s="33" t="s">
        <v>1004</v>
      </c>
      <c r="D199" s="25" t="s">
        <v>11</v>
      </c>
      <c r="E199" s="25" t="s">
        <v>188</v>
      </c>
      <c r="F199" s="28" t="s">
        <v>193</v>
      </c>
      <c r="G199" s="45">
        <v>12828</v>
      </c>
      <c r="H199" s="44" t="s">
        <v>27</v>
      </c>
      <c r="I199" s="5">
        <f t="shared" si="3"/>
        <v>26040.839999999997</v>
      </c>
    </row>
    <row r="200" spans="1:9" ht="315">
      <c r="A200" s="66">
        <v>193</v>
      </c>
      <c r="B200" s="70">
        <v>0.1</v>
      </c>
      <c r="C200" s="33" t="s">
        <v>1007</v>
      </c>
      <c r="D200" s="25" t="s">
        <v>11</v>
      </c>
      <c r="E200" s="25" t="s">
        <v>188</v>
      </c>
      <c r="F200" s="28" t="s">
        <v>194</v>
      </c>
      <c r="G200" s="45">
        <v>84560</v>
      </c>
      <c r="H200" s="44" t="s">
        <v>238</v>
      </c>
      <c r="I200" s="5">
        <f t="shared" si="3"/>
        <v>8456</v>
      </c>
    </row>
    <row r="201" spans="1:9" ht="90">
      <c r="A201" s="66">
        <v>194</v>
      </c>
      <c r="B201" s="70">
        <v>0.5</v>
      </c>
      <c r="C201" s="33" t="s">
        <v>1008</v>
      </c>
      <c r="D201" s="25" t="s">
        <v>11</v>
      </c>
      <c r="E201" s="25" t="s">
        <v>188</v>
      </c>
      <c r="F201" s="28" t="s">
        <v>196</v>
      </c>
      <c r="G201" s="43">
        <v>119</v>
      </c>
      <c r="H201" s="44" t="s">
        <v>56</v>
      </c>
      <c r="I201" s="5">
        <f t="shared" si="3"/>
        <v>59.5</v>
      </c>
    </row>
    <row r="202" spans="1:9">
      <c r="A202" s="66">
        <v>195</v>
      </c>
      <c r="B202" s="70">
        <v>1.31</v>
      </c>
      <c r="C202" s="33" t="s">
        <v>198</v>
      </c>
      <c r="D202" s="25" t="s">
        <v>11</v>
      </c>
      <c r="E202" s="25" t="s">
        <v>188</v>
      </c>
      <c r="F202" s="28" t="s">
        <v>199</v>
      </c>
      <c r="G202" s="43">
        <v>40</v>
      </c>
      <c r="H202" s="44" t="s">
        <v>27</v>
      </c>
      <c r="I202" s="5">
        <f t="shared" si="3"/>
        <v>52.400000000000006</v>
      </c>
    </row>
    <row r="203" spans="1:9">
      <c r="A203" s="66">
        <v>196</v>
      </c>
      <c r="B203" s="70">
        <v>2.67</v>
      </c>
      <c r="C203" s="33" t="s">
        <v>200</v>
      </c>
      <c r="D203" s="25" t="s">
        <v>11</v>
      </c>
      <c r="E203" s="25" t="s">
        <v>188</v>
      </c>
      <c r="F203" s="28" t="s">
        <v>201</v>
      </c>
      <c r="G203" s="43">
        <v>97.5</v>
      </c>
      <c r="H203" s="44" t="s">
        <v>27</v>
      </c>
      <c r="I203" s="5">
        <f t="shared" si="3"/>
        <v>260.32499999999999</v>
      </c>
    </row>
    <row r="204" spans="1:9" ht="25.5">
      <c r="A204" s="51"/>
      <c r="B204" s="52"/>
      <c r="C204" s="53"/>
      <c r="D204" s="54"/>
      <c r="E204" s="54"/>
      <c r="F204" s="55"/>
      <c r="G204" s="56"/>
      <c r="H204" s="57" t="s">
        <v>150</v>
      </c>
      <c r="I204" s="5">
        <f>SUM(I131:I203)</f>
        <v>1353647.0773999998</v>
      </c>
    </row>
    <row r="205" spans="1:9">
      <c r="A205" s="244" t="s">
        <v>282</v>
      </c>
      <c r="B205" s="245"/>
      <c r="C205" s="245"/>
      <c r="D205" s="245"/>
      <c r="E205" s="245"/>
      <c r="F205" s="245"/>
      <c r="G205" s="245"/>
      <c r="H205" s="245"/>
      <c r="I205" s="246"/>
    </row>
    <row r="206" spans="1:9">
      <c r="A206" s="10">
        <v>197</v>
      </c>
      <c r="B206" s="12">
        <v>0.99</v>
      </c>
      <c r="C206" s="29" t="s">
        <v>157</v>
      </c>
      <c r="D206" s="25" t="s">
        <v>11</v>
      </c>
      <c r="E206" s="25" t="s">
        <v>188</v>
      </c>
      <c r="F206" s="25" t="s">
        <v>158</v>
      </c>
      <c r="G206" s="39">
        <v>765</v>
      </c>
      <c r="H206" s="25" t="s">
        <v>58</v>
      </c>
      <c r="I206" s="11">
        <f>B206*G206</f>
        <v>757.35</v>
      </c>
    </row>
    <row r="207" spans="1:9">
      <c r="A207" s="10">
        <v>198</v>
      </c>
      <c r="B207" s="12">
        <v>10</v>
      </c>
      <c r="C207" s="29" t="s">
        <v>169</v>
      </c>
      <c r="D207" s="25" t="s">
        <v>11</v>
      </c>
      <c r="E207" s="25" t="s">
        <v>188</v>
      </c>
      <c r="F207" s="25" t="s">
        <v>170</v>
      </c>
      <c r="G207" s="37">
        <v>1024</v>
      </c>
      <c r="H207" s="25" t="s">
        <v>79</v>
      </c>
      <c r="I207" s="11">
        <f t="shared" ref="I207:I270" si="4">B207*G207</f>
        <v>10240</v>
      </c>
    </row>
    <row r="208" spans="1:9" ht="150">
      <c r="A208" s="10">
        <v>199</v>
      </c>
      <c r="B208" s="12">
        <v>5</v>
      </c>
      <c r="C208" s="29" t="s">
        <v>1009</v>
      </c>
      <c r="D208" s="25" t="s">
        <v>11</v>
      </c>
      <c r="E208" s="25" t="s">
        <v>188</v>
      </c>
      <c r="F208" s="25" t="s">
        <v>283</v>
      </c>
      <c r="G208" s="37">
        <v>21423</v>
      </c>
      <c r="H208" s="25" t="s">
        <v>13</v>
      </c>
      <c r="I208" s="11">
        <f t="shared" si="4"/>
        <v>107115</v>
      </c>
    </row>
    <row r="209" spans="1:9">
      <c r="A209" s="10">
        <v>200</v>
      </c>
      <c r="B209" s="12">
        <v>10</v>
      </c>
      <c r="C209" s="29" t="s">
        <v>171</v>
      </c>
      <c r="D209" s="25" t="s">
        <v>11</v>
      </c>
      <c r="E209" s="25" t="s">
        <v>188</v>
      </c>
      <c r="F209" s="25" t="s">
        <v>172</v>
      </c>
      <c r="G209" s="39">
        <v>1024</v>
      </c>
      <c r="H209" s="25" t="s">
        <v>79</v>
      </c>
      <c r="I209" s="11">
        <f t="shared" si="4"/>
        <v>10240</v>
      </c>
    </row>
    <row r="210" spans="1:9" ht="75">
      <c r="A210" s="10">
        <v>201</v>
      </c>
      <c r="B210" s="12">
        <v>400</v>
      </c>
      <c r="C210" s="29" t="s">
        <v>364</v>
      </c>
      <c r="D210" s="25" t="s">
        <v>11</v>
      </c>
      <c r="E210" s="25" t="s">
        <v>188</v>
      </c>
      <c r="F210" s="25" t="s">
        <v>284</v>
      </c>
      <c r="G210" s="39">
        <v>1430</v>
      </c>
      <c r="H210" s="25" t="s">
        <v>72</v>
      </c>
      <c r="I210" s="11">
        <f t="shared" si="4"/>
        <v>572000</v>
      </c>
    </row>
    <row r="211" spans="1:9" ht="345">
      <c r="A211" s="10">
        <v>202</v>
      </c>
      <c r="B211" s="12">
        <v>400</v>
      </c>
      <c r="C211" s="29" t="s">
        <v>1010</v>
      </c>
      <c r="D211" s="25" t="s">
        <v>11</v>
      </c>
      <c r="E211" s="25" t="s">
        <v>188</v>
      </c>
      <c r="F211" s="62" t="s">
        <v>173</v>
      </c>
      <c r="G211" s="37">
        <v>1388.84</v>
      </c>
      <c r="H211" s="25" t="s">
        <v>59</v>
      </c>
      <c r="I211" s="11">
        <f t="shared" si="4"/>
        <v>555536</v>
      </c>
    </row>
    <row r="212" spans="1:9" ht="345">
      <c r="A212" s="10">
        <v>203</v>
      </c>
      <c r="B212" s="12">
        <v>120</v>
      </c>
      <c r="C212" s="29" t="s">
        <v>1011</v>
      </c>
      <c r="D212" s="25" t="s">
        <v>11</v>
      </c>
      <c r="E212" s="25" t="s">
        <v>188</v>
      </c>
      <c r="F212" s="25" t="s">
        <v>285</v>
      </c>
      <c r="G212" s="39">
        <v>2314.13</v>
      </c>
      <c r="H212" s="25" t="s">
        <v>59</v>
      </c>
      <c r="I212" s="11">
        <f t="shared" si="4"/>
        <v>277695.60000000003</v>
      </c>
    </row>
    <row r="213" spans="1:9" ht="360">
      <c r="A213" s="10">
        <v>204</v>
      </c>
      <c r="B213" s="12">
        <v>70</v>
      </c>
      <c r="C213" s="29" t="s">
        <v>1012</v>
      </c>
      <c r="D213" s="25" t="s">
        <v>11</v>
      </c>
      <c r="E213" s="25" t="s">
        <v>188</v>
      </c>
      <c r="F213" s="62" t="s">
        <v>286</v>
      </c>
      <c r="G213" s="37">
        <v>749</v>
      </c>
      <c r="H213" s="25" t="s">
        <v>59</v>
      </c>
      <c r="I213" s="11">
        <f t="shared" si="4"/>
        <v>52430</v>
      </c>
    </row>
    <row r="214" spans="1:9">
      <c r="A214" s="10">
        <v>205</v>
      </c>
      <c r="B214" s="12">
        <v>1070</v>
      </c>
      <c r="C214" s="29" t="s">
        <v>175</v>
      </c>
      <c r="D214" s="25" t="s">
        <v>11</v>
      </c>
      <c r="E214" s="25" t="s">
        <v>188</v>
      </c>
      <c r="F214" s="25" t="s">
        <v>176</v>
      </c>
      <c r="G214" s="39">
        <v>204.1</v>
      </c>
      <c r="H214" s="25" t="s">
        <v>59</v>
      </c>
      <c r="I214" s="11">
        <f t="shared" si="4"/>
        <v>218387</v>
      </c>
    </row>
    <row r="215" spans="1:9" ht="105">
      <c r="A215" s="10">
        <v>206</v>
      </c>
      <c r="B215" s="12">
        <v>140</v>
      </c>
      <c r="C215" s="9" t="s">
        <v>1013</v>
      </c>
      <c r="D215" s="25" t="s">
        <v>11</v>
      </c>
      <c r="E215" s="25" t="s">
        <v>188</v>
      </c>
      <c r="F215" s="25" t="s">
        <v>174</v>
      </c>
      <c r="G215" s="39">
        <v>323.85000000000002</v>
      </c>
      <c r="H215" s="25" t="s">
        <v>59</v>
      </c>
      <c r="I215" s="11">
        <f t="shared" si="4"/>
        <v>45339</v>
      </c>
    </row>
    <row r="216" spans="1:9">
      <c r="A216" s="10">
        <v>207</v>
      </c>
      <c r="B216" s="12">
        <v>10</v>
      </c>
      <c r="C216" s="29" t="s">
        <v>303</v>
      </c>
      <c r="D216" s="25" t="s">
        <v>11</v>
      </c>
      <c r="E216" s="25" t="s">
        <v>188</v>
      </c>
      <c r="F216" s="25" t="s">
        <v>287</v>
      </c>
      <c r="G216" s="39">
        <v>2745</v>
      </c>
      <c r="H216" s="25" t="s">
        <v>13</v>
      </c>
      <c r="I216" s="11">
        <f t="shared" si="4"/>
        <v>27450</v>
      </c>
    </row>
    <row r="217" spans="1:9" ht="60">
      <c r="A217" s="10">
        <v>208</v>
      </c>
      <c r="B217" s="12">
        <v>20</v>
      </c>
      <c r="C217" s="9" t="s">
        <v>178</v>
      </c>
      <c r="D217" s="25" t="s">
        <v>11</v>
      </c>
      <c r="E217" s="25" t="s">
        <v>188</v>
      </c>
      <c r="F217" s="25" t="s">
        <v>179</v>
      </c>
      <c r="G217" s="37">
        <v>5700.78</v>
      </c>
      <c r="H217" s="25" t="s">
        <v>13</v>
      </c>
      <c r="I217" s="11">
        <f t="shared" si="4"/>
        <v>114015.59999999999</v>
      </c>
    </row>
    <row r="218" spans="1:9" ht="60">
      <c r="A218" s="10">
        <v>209</v>
      </c>
      <c r="B218" s="12">
        <v>24</v>
      </c>
      <c r="C218" s="9" t="s">
        <v>1014</v>
      </c>
      <c r="D218" s="25" t="s">
        <v>11</v>
      </c>
      <c r="E218" s="25" t="s">
        <v>188</v>
      </c>
      <c r="F218" s="233" t="s">
        <v>177</v>
      </c>
      <c r="G218" s="37">
        <v>2764.76</v>
      </c>
      <c r="H218" s="25" t="s">
        <v>13</v>
      </c>
      <c r="I218" s="11">
        <f t="shared" si="4"/>
        <v>66354.240000000005</v>
      </c>
    </row>
    <row r="219" spans="1:9">
      <c r="A219" s="10">
        <v>210</v>
      </c>
      <c r="B219" s="77">
        <v>6</v>
      </c>
      <c r="C219" s="29" t="s">
        <v>169</v>
      </c>
      <c r="D219" s="25" t="s">
        <v>11</v>
      </c>
      <c r="E219" s="25" t="s">
        <v>188</v>
      </c>
      <c r="F219" s="25" t="s">
        <v>170</v>
      </c>
      <c r="G219" s="37">
        <v>1024</v>
      </c>
      <c r="H219" s="25" t="s">
        <v>79</v>
      </c>
      <c r="I219" s="11">
        <f t="shared" si="4"/>
        <v>6144</v>
      </c>
    </row>
    <row r="220" spans="1:9" ht="165">
      <c r="A220" s="10">
        <v>211</v>
      </c>
      <c r="B220" s="77">
        <v>3</v>
      </c>
      <c r="C220" s="29" t="s">
        <v>363</v>
      </c>
      <c r="D220" s="25" t="s">
        <v>11</v>
      </c>
      <c r="E220" s="25" t="s">
        <v>188</v>
      </c>
      <c r="F220" s="62" t="s">
        <v>283</v>
      </c>
      <c r="G220" s="37">
        <v>21423</v>
      </c>
      <c r="H220" s="25" t="s">
        <v>13</v>
      </c>
      <c r="I220" s="11">
        <f t="shared" si="4"/>
        <v>64269</v>
      </c>
    </row>
    <row r="221" spans="1:9">
      <c r="A221" s="10">
        <v>212</v>
      </c>
      <c r="B221" s="77">
        <v>6</v>
      </c>
      <c r="C221" s="29" t="s">
        <v>171</v>
      </c>
      <c r="D221" s="25" t="s">
        <v>11</v>
      </c>
      <c r="E221" s="25" t="s">
        <v>188</v>
      </c>
      <c r="F221" s="25" t="s">
        <v>172</v>
      </c>
      <c r="G221" s="39">
        <v>1024</v>
      </c>
      <c r="H221" s="25" t="s">
        <v>79</v>
      </c>
      <c r="I221" s="11">
        <f t="shared" si="4"/>
        <v>6144</v>
      </c>
    </row>
    <row r="222" spans="1:9" ht="255">
      <c r="A222" s="10">
        <v>213</v>
      </c>
      <c r="B222" s="12">
        <v>500</v>
      </c>
      <c r="C222" s="29" t="s">
        <v>1015</v>
      </c>
      <c r="D222" s="25" t="s">
        <v>11</v>
      </c>
      <c r="E222" s="25" t="s">
        <v>188</v>
      </c>
      <c r="F222" s="25" t="s">
        <v>288</v>
      </c>
      <c r="G222" s="37">
        <v>2912.1</v>
      </c>
      <c r="H222" s="25" t="s">
        <v>59</v>
      </c>
      <c r="I222" s="11">
        <f t="shared" si="4"/>
        <v>1456050</v>
      </c>
    </row>
    <row r="223" spans="1:9" ht="270">
      <c r="A223" s="10">
        <v>214</v>
      </c>
      <c r="B223" s="12">
        <v>100</v>
      </c>
      <c r="C223" s="29" t="s">
        <v>362</v>
      </c>
      <c r="D223" s="25" t="s">
        <v>11</v>
      </c>
      <c r="E223" s="25" t="s">
        <v>188</v>
      </c>
      <c r="F223" s="25" t="s">
        <v>289</v>
      </c>
      <c r="G223" s="37">
        <v>3024.3</v>
      </c>
      <c r="H223" s="25" t="s">
        <v>59</v>
      </c>
      <c r="I223" s="11">
        <f t="shared" si="4"/>
        <v>302430</v>
      </c>
    </row>
    <row r="224" spans="1:9" ht="60">
      <c r="A224" s="10">
        <v>215</v>
      </c>
      <c r="B224" s="12">
        <v>120</v>
      </c>
      <c r="C224" s="29" t="s">
        <v>1016</v>
      </c>
      <c r="D224" s="25" t="s">
        <v>11</v>
      </c>
      <c r="E224" s="25" t="s">
        <v>188</v>
      </c>
      <c r="F224" s="25" t="s">
        <v>213</v>
      </c>
      <c r="G224" s="37">
        <v>133</v>
      </c>
      <c r="H224" s="25" t="s">
        <v>59</v>
      </c>
      <c r="I224" s="11">
        <f t="shared" si="4"/>
        <v>15960</v>
      </c>
    </row>
    <row r="225" spans="1:9">
      <c r="A225" s="10">
        <v>216</v>
      </c>
      <c r="B225" s="12">
        <v>10</v>
      </c>
      <c r="C225" s="29" t="s">
        <v>1018</v>
      </c>
      <c r="D225" s="25" t="s">
        <v>11</v>
      </c>
      <c r="E225" s="25" t="s">
        <v>64</v>
      </c>
      <c r="F225" s="233" t="s">
        <v>290</v>
      </c>
      <c r="G225" s="37">
        <v>26500</v>
      </c>
      <c r="H225" s="25" t="s">
        <v>13</v>
      </c>
      <c r="I225" s="11">
        <f t="shared" si="4"/>
        <v>265000</v>
      </c>
    </row>
    <row r="226" spans="1:9">
      <c r="A226" s="10">
        <v>217</v>
      </c>
      <c r="B226" s="12">
        <v>10</v>
      </c>
      <c r="C226" s="29" t="s">
        <v>1017</v>
      </c>
      <c r="D226" s="25" t="s">
        <v>11</v>
      </c>
      <c r="E226" s="25" t="s">
        <v>64</v>
      </c>
      <c r="F226" s="25" t="s">
        <v>217</v>
      </c>
      <c r="G226" s="37">
        <v>4200</v>
      </c>
      <c r="H226" s="25" t="s">
        <v>13</v>
      </c>
      <c r="I226" s="11">
        <f t="shared" si="4"/>
        <v>42000</v>
      </c>
    </row>
    <row r="227" spans="1:9">
      <c r="A227" s="10">
        <v>218</v>
      </c>
      <c r="B227" s="12">
        <v>10</v>
      </c>
      <c r="C227" s="29" t="s">
        <v>232</v>
      </c>
      <c r="D227" s="25" t="s">
        <v>11</v>
      </c>
      <c r="E227" s="25" t="s">
        <v>188</v>
      </c>
      <c r="F227" s="25" t="s">
        <v>219</v>
      </c>
      <c r="G227" s="37">
        <v>4000</v>
      </c>
      <c r="H227" s="25" t="s">
        <v>13</v>
      </c>
      <c r="I227" s="11">
        <f t="shared" si="4"/>
        <v>40000</v>
      </c>
    </row>
    <row r="228" spans="1:9" ht="45">
      <c r="A228" s="10">
        <v>219</v>
      </c>
      <c r="B228" s="12">
        <v>174</v>
      </c>
      <c r="C228" s="29" t="s">
        <v>1019</v>
      </c>
      <c r="D228" s="25" t="s">
        <v>11</v>
      </c>
      <c r="E228" s="25" t="s">
        <v>64</v>
      </c>
      <c r="F228" s="25" t="s">
        <v>291</v>
      </c>
      <c r="G228" s="37">
        <v>1044</v>
      </c>
      <c r="H228" s="25" t="s">
        <v>59</v>
      </c>
      <c r="I228" s="11">
        <f t="shared" si="4"/>
        <v>181656</v>
      </c>
    </row>
    <row r="229" spans="1:9" ht="105">
      <c r="A229" s="10">
        <v>220</v>
      </c>
      <c r="B229" s="12">
        <v>150</v>
      </c>
      <c r="C229" s="29" t="s">
        <v>1020</v>
      </c>
      <c r="D229" s="25" t="s">
        <v>11</v>
      </c>
      <c r="E229" s="25" t="s">
        <v>64</v>
      </c>
      <c r="F229" s="25" t="s">
        <v>292</v>
      </c>
      <c r="G229" s="37">
        <v>363</v>
      </c>
      <c r="H229" s="25" t="s">
        <v>59</v>
      </c>
      <c r="I229" s="11">
        <f t="shared" si="4"/>
        <v>54450</v>
      </c>
    </row>
    <row r="230" spans="1:9" ht="90">
      <c r="A230" s="10">
        <v>221</v>
      </c>
      <c r="B230" s="12">
        <v>100</v>
      </c>
      <c r="C230" s="29" t="s">
        <v>1021</v>
      </c>
      <c r="D230" s="25" t="s">
        <v>11</v>
      </c>
      <c r="E230" s="25" t="s">
        <v>188</v>
      </c>
      <c r="F230" s="25" t="s">
        <v>293</v>
      </c>
      <c r="G230" s="37">
        <v>30</v>
      </c>
      <c r="H230" s="25" t="s">
        <v>59</v>
      </c>
      <c r="I230" s="11">
        <f t="shared" si="4"/>
        <v>3000</v>
      </c>
    </row>
    <row r="231" spans="1:9">
      <c r="A231" s="10">
        <v>222</v>
      </c>
      <c r="B231" s="12">
        <v>20</v>
      </c>
      <c r="C231" s="29" t="s">
        <v>303</v>
      </c>
      <c r="D231" s="25" t="s">
        <v>11</v>
      </c>
      <c r="E231" s="25" t="s">
        <v>188</v>
      </c>
      <c r="F231" s="25" t="s">
        <v>287</v>
      </c>
      <c r="G231" s="37">
        <v>2745</v>
      </c>
      <c r="H231" s="25" t="s">
        <v>13</v>
      </c>
      <c r="I231" s="11">
        <f t="shared" si="4"/>
        <v>54900</v>
      </c>
    </row>
    <row r="232" spans="1:9">
      <c r="A232" s="10">
        <v>223</v>
      </c>
      <c r="B232" s="34">
        <v>3</v>
      </c>
      <c r="C232" s="30" t="s">
        <v>262</v>
      </c>
      <c r="D232" s="25" t="s">
        <v>11</v>
      </c>
      <c r="E232" s="25" t="s">
        <v>188</v>
      </c>
      <c r="F232" s="26" t="s">
        <v>38</v>
      </c>
      <c r="G232" s="42">
        <v>126</v>
      </c>
      <c r="H232" s="26" t="s">
        <v>13</v>
      </c>
      <c r="I232" s="11">
        <f t="shared" si="4"/>
        <v>378</v>
      </c>
    </row>
    <row r="233" spans="1:9">
      <c r="A233" s="10">
        <v>224</v>
      </c>
      <c r="B233" s="34">
        <v>3</v>
      </c>
      <c r="C233" s="30" t="s">
        <v>263</v>
      </c>
      <c r="D233" s="25" t="s">
        <v>11</v>
      </c>
      <c r="E233" s="25" t="s">
        <v>188</v>
      </c>
      <c r="F233" s="26" t="s">
        <v>40</v>
      </c>
      <c r="G233" s="42">
        <v>79</v>
      </c>
      <c r="H233" s="26" t="s">
        <v>13</v>
      </c>
      <c r="I233" s="11">
        <f t="shared" si="4"/>
        <v>237</v>
      </c>
    </row>
    <row r="234" spans="1:9" ht="30">
      <c r="A234" s="10">
        <v>225</v>
      </c>
      <c r="B234" s="12">
        <v>3</v>
      </c>
      <c r="C234" s="7" t="s">
        <v>427</v>
      </c>
      <c r="D234" s="25" t="s">
        <v>11</v>
      </c>
      <c r="E234" s="25" t="s">
        <v>188</v>
      </c>
      <c r="F234" s="25" t="s">
        <v>41</v>
      </c>
      <c r="G234" s="39">
        <v>4500</v>
      </c>
      <c r="H234" s="25" t="s">
        <v>13</v>
      </c>
      <c r="I234" s="11">
        <f t="shared" si="4"/>
        <v>13500</v>
      </c>
    </row>
    <row r="235" spans="1:9" ht="38.25">
      <c r="A235" s="10">
        <v>226</v>
      </c>
      <c r="B235" s="12">
        <v>3</v>
      </c>
      <c r="C235" s="4" t="s">
        <v>43</v>
      </c>
      <c r="D235" s="25" t="s">
        <v>11</v>
      </c>
      <c r="E235" s="25" t="s">
        <v>188</v>
      </c>
      <c r="F235" s="25" t="s">
        <v>44</v>
      </c>
      <c r="G235" s="37">
        <v>146.63</v>
      </c>
      <c r="H235" s="25" t="s">
        <v>13</v>
      </c>
      <c r="I235" s="11">
        <f t="shared" si="4"/>
        <v>439.89</v>
      </c>
    </row>
    <row r="236" spans="1:9" ht="153">
      <c r="A236" s="10">
        <v>227</v>
      </c>
      <c r="B236" s="12">
        <v>3</v>
      </c>
      <c r="C236" s="6" t="s">
        <v>1022</v>
      </c>
      <c r="D236" s="25" t="s">
        <v>11</v>
      </c>
      <c r="E236" s="25" t="s">
        <v>188</v>
      </c>
      <c r="F236" s="25" t="s">
        <v>42</v>
      </c>
      <c r="G236" s="37">
        <v>142</v>
      </c>
      <c r="H236" s="25" t="s">
        <v>13</v>
      </c>
      <c r="I236" s="11">
        <f t="shared" si="4"/>
        <v>426</v>
      </c>
    </row>
    <row r="237" spans="1:9">
      <c r="A237" s="10">
        <v>228</v>
      </c>
      <c r="B237" s="12">
        <v>9</v>
      </c>
      <c r="C237" s="29" t="s">
        <v>304</v>
      </c>
      <c r="D237" s="25" t="s">
        <v>11</v>
      </c>
      <c r="E237" s="25" t="s">
        <v>188</v>
      </c>
      <c r="F237" s="25" t="s">
        <v>46</v>
      </c>
      <c r="G237" s="37">
        <v>41</v>
      </c>
      <c r="H237" s="25" t="s">
        <v>13</v>
      </c>
      <c r="I237" s="11">
        <f t="shared" si="4"/>
        <v>369</v>
      </c>
    </row>
    <row r="238" spans="1:9">
      <c r="A238" s="10">
        <v>229</v>
      </c>
      <c r="B238" s="12">
        <v>9</v>
      </c>
      <c r="C238" s="29" t="s">
        <v>265</v>
      </c>
      <c r="D238" s="25" t="s">
        <v>11</v>
      </c>
      <c r="E238" s="25" t="s">
        <v>188</v>
      </c>
      <c r="F238" s="25" t="s">
        <v>47</v>
      </c>
      <c r="G238" s="37">
        <v>35</v>
      </c>
      <c r="H238" s="25" t="s">
        <v>13</v>
      </c>
      <c r="I238" s="11">
        <f t="shared" si="4"/>
        <v>315</v>
      </c>
    </row>
    <row r="239" spans="1:9" ht="45">
      <c r="A239" s="10">
        <v>230</v>
      </c>
      <c r="B239" s="12">
        <v>3</v>
      </c>
      <c r="C239" s="29" t="s">
        <v>1023</v>
      </c>
      <c r="D239" s="25" t="s">
        <v>11</v>
      </c>
      <c r="E239" s="25" t="s">
        <v>188</v>
      </c>
      <c r="F239" s="25" t="s">
        <v>48</v>
      </c>
      <c r="G239" s="37">
        <v>880</v>
      </c>
      <c r="H239" s="25" t="s">
        <v>45</v>
      </c>
      <c r="I239" s="11">
        <f t="shared" si="4"/>
        <v>2640</v>
      </c>
    </row>
    <row r="240" spans="1:9">
      <c r="A240" s="10">
        <v>231</v>
      </c>
      <c r="B240" s="12">
        <v>2</v>
      </c>
      <c r="C240" s="29" t="s">
        <v>305</v>
      </c>
      <c r="D240" s="25" t="s">
        <v>11</v>
      </c>
      <c r="E240" s="25" t="s">
        <v>188</v>
      </c>
      <c r="F240" s="25" t="s">
        <v>294</v>
      </c>
      <c r="G240" s="37">
        <v>202</v>
      </c>
      <c r="H240" s="25" t="s">
        <v>13</v>
      </c>
      <c r="I240" s="11">
        <f t="shared" si="4"/>
        <v>404</v>
      </c>
    </row>
    <row r="241" spans="1:9" ht="140.25">
      <c r="A241" s="10">
        <v>232</v>
      </c>
      <c r="B241" s="12">
        <v>1</v>
      </c>
      <c r="C241" s="6" t="s">
        <v>80</v>
      </c>
      <c r="D241" s="25" t="s">
        <v>11</v>
      </c>
      <c r="E241" s="25" t="s">
        <v>188</v>
      </c>
      <c r="F241" s="25" t="s">
        <v>39</v>
      </c>
      <c r="G241" s="37">
        <v>3299.7</v>
      </c>
      <c r="H241" s="25" t="s">
        <v>13</v>
      </c>
      <c r="I241" s="11">
        <f t="shared" si="4"/>
        <v>3299.7</v>
      </c>
    </row>
    <row r="242" spans="1:9">
      <c r="A242" s="10">
        <v>233</v>
      </c>
      <c r="B242" s="12">
        <v>2</v>
      </c>
      <c r="C242" s="29" t="s">
        <v>306</v>
      </c>
      <c r="D242" s="25" t="s">
        <v>11</v>
      </c>
      <c r="E242" s="25" t="s">
        <v>188</v>
      </c>
      <c r="F242" s="25" t="s">
        <v>295</v>
      </c>
      <c r="G242" s="37">
        <v>100</v>
      </c>
      <c r="H242" s="25" t="s">
        <v>13</v>
      </c>
      <c r="I242" s="11">
        <f t="shared" si="4"/>
        <v>200</v>
      </c>
    </row>
    <row r="243" spans="1:9" ht="120">
      <c r="A243" s="10">
        <v>234</v>
      </c>
      <c r="B243" s="12">
        <v>2.75</v>
      </c>
      <c r="C243" s="29" t="s">
        <v>354</v>
      </c>
      <c r="D243" s="25" t="s">
        <v>11</v>
      </c>
      <c r="E243" s="25" t="s">
        <v>188</v>
      </c>
      <c r="F243" s="25" t="s">
        <v>296</v>
      </c>
      <c r="G243" s="37">
        <v>13856.7</v>
      </c>
      <c r="H243" s="25" t="s">
        <v>58</v>
      </c>
      <c r="I243" s="11">
        <f t="shared" si="4"/>
        <v>38105.925000000003</v>
      </c>
    </row>
    <row r="244" spans="1:9" ht="60">
      <c r="A244" s="10">
        <v>235</v>
      </c>
      <c r="B244" s="12">
        <v>10</v>
      </c>
      <c r="C244" s="29" t="s">
        <v>361</v>
      </c>
      <c r="D244" s="25" t="s">
        <v>11</v>
      </c>
      <c r="E244" s="25" t="s">
        <v>188</v>
      </c>
      <c r="F244" s="25" t="s">
        <v>297</v>
      </c>
      <c r="G244" s="37">
        <v>1791.12</v>
      </c>
      <c r="H244" s="25" t="s">
        <v>13</v>
      </c>
      <c r="I244" s="11">
        <f t="shared" si="4"/>
        <v>17911.199999999997</v>
      </c>
    </row>
    <row r="245" spans="1:9">
      <c r="A245" s="10">
        <v>236</v>
      </c>
      <c r="B245" s="35">
        <v>14</v>
      </c>
      <c r="C245" s="31" t="s">
        <v>233</v>
      </c>
      <c r="D245" s="25" t="s">
        <v>11</v>
      </c>
      <c r="E245" s="25" t="s">
        <v>188</v>
      </c>
      <c r="F245" s="27" t="s">
        <v>96</v>
      </c>
      <c r="G245" s="40">
        <v>76</v>
      </c>
      <c r="H245" s="27" t="s">
        <v>13</v>
      </c>
      <c r="I245" s="11">
        <f t="shared" si="4"/>
        <v>1064</v>
      </c>
    </row>
    <row r="246" spans="1:9">
      <c r="A246" s="10">
        <v>237</v>
      </c>
      <c r="B246" s="12">
        <v>14</v>
      </c>
      <c r="C246" s="29" t="s">
        <v>234</v>
      </c>
      <c r="D246" s="25" t="s">
        <v>11</v>
      </c>
      <c r="E246" s="25" t="s">
        <v>188</v>
      </c>
      <c r="F246" s="25" t="s">
        <v>97</v>
      </c>
      <c r="G246" s="37">
        <v>50</v>
      </c>
      <c r="H246" s="25" t="s">
        <v>13</v>
      </c>
      <c r="I246" s="11">
        <f t="shared" si="4"/>
        <v>700</v>
      </c>
    </row>
    <row r="247" spans="1:9" ht="63.75">
      <c r="A247" s="10">
        <v>238</v>
      </c>
      <c r="B247" s="34">
        <v>7</v>
      </c>
      <c r="C247" s="4" t="s">
        <v>1024</v>
      </c>
      <c r="D247" s="25" t="s">
        <v>11</v>
      </c>
      <c r="E247" s="25" t="s">
        <v>188</v>
      </c>
      <c r="F247" s="26" t="s">
        <v>98</v>
      </c>
      <c r="G247" s="41">
        <v>990.68</v>
      </c>
      <c r="H247" s="26" t="s">
        <v>13</v>
      </c>
      <c r="I247" s="11">
        <f t="shared" si="4"/>
        <v>6934.7599999999993</v>
      </c>
    </row>
    <row r="248" spans="1:9" ht="75">
      <c r="A248" s="10">
        <v>239</v>
      </c>
      <c r="B248" s="34">
        <v>7</v>
      </c>
      <c r="C248" s="9" t="s">
        <v>148</v>
      </c>
      <c r="D248" s="25" t="s">
        <v>11</v>
      </c>
      <c r="E248" s="25" t="s">
        <v>188</v>
      </c>
      <c r="F248" s="26" t="s">
        <v>149</v>
      </c>
      <c r="G248" s="41">
        <v>512.54999999999995</v>
      </c>
      <c r="H248" s="26" t="s">
        <v>13</v>
      </c>
      <c r="I248" s="11">
        <f t="shared" si="4"/>
        <v>3587.8499999999995</v>
      </c>
    </row>
    <row r="249" spans="1:9" ht="120">
      <c r="A249" s="10">
        <v>240</v>
      </c>
      <c r="B249" s="70">
        <v>2</v>
      </c>
      <c r="C249" s="32" t="s">
        <v>1025</v>
      </c>
      <c r="D249" s="25" t="s">
        <v>11</v>
      </c>
      <c r="E249" s="25" t="s">
        <v>188</v>
      </c>
      <c r="F249" s="26" t="s">
        <v>298</v>
      </c>
      <c r="G249" s="41">
        <v>5670</v>
      </c>
      <c r="H249" s="26" t="s">
        <v>45</v>
      </c>
      <c r="I249" s="11">
        <f t="shared" si="4"/>
        <v>11340</v>
      </c>
    </row>
    <row r="250" spans="1:9">
      <c r="A250" s="10">
        <v>241</v>
      </c>
      <c r="B250" s="70">
        <v>3</v>
      </c>
      <c r="C250" s="72" t="s">
        <v>443</v>
      </c>
      <c r="D250" s="66" t="s">
        <v>11</v>
      </c>
      <c r="E250" s="66" t="s">
        <v>188</v>
      </c>
      <c r="F250" s="71" t="s">
        <v>220</v>
      </c>
      <c r="G250" s="73">
        <v>2643.83</v>
      </c>
      <c r="H250" s="26" t="s">
        <v>13</v>
      </c>
      <c r="I250" s="11">
        <f t="shared" si="4"/>
        <v>7931.49</v>
      </c>
    </row>
    <row r="251" spans="1:9" ht="38.25">
      <c r="A251" s="10">
        <v>242</v>
      </c>
      <c r="B251" s="70">
        <v>9.17</v>
      </c>
      <c r="C251" s="4" t="s">
        <v>995</v>
      </c>
      <c r="D251" s="25" t="s">
        <v>11</v>
      </c>
      <c r="E251" s="25" t="s">
        <v>188</v>
      </c>
      <c r="F251" s="26" t="s">
        <v>26</v>
      </c>
      <c r="G251" s="38">
        <v>6579</v>
      </c>
      <c r="H251" s="26" t="s">
        <v>27</v>
      </c>
      <c r="I251" s="11">
        <f t="shared" si="4"/>
        <v>60329.43</v>
      </c>
    </row>
    <row r="252" spans="1:9">
      <c r="A252" s="10">
        <v>243</v>
      </c>
      <c r="B252" s="70">
        <f>0.76*0.76*5</f>
        <v>2.8879999999999999</v>
      </c>
      <c r="C252" s="33" t="s">
        <v>28</v>
      </c>
      <c r="D252" s="25" t="s">
        <v>11</v>
      </c>
      <c r="E252" s="25" t="s">
        <v>188</v>
      </c>
      <c r="F252" s="28" t="s">
        <v>29</v>
      </c>
      <c r="G252" s="36">
        <v>373</v>
      </c>
      <c r="H252" s="28" t="s">
        <v>30</v>
      </c>
      <c r="I252" s="11">
        <f t="shared" si="4"/>
        <v>1077.2239999999999</v>
      </c>
    </row>
    <row r="253" spans="1:9" ht="38.25">
      <c r="A253" s="10">
        <v>244</v>
      </c>
      <c r="B253" s="34">
        <v>7</v>
      </c>
      <c r="C253" s="4" t="s">
        <v>980</v>
      </c>
      <c r="D253" s="25" t="s">
        <v>11</v>
      </c>
      <c r="E253" s="25" t="s">
        <v>188</v>
      </c>
      <c r="F253" s="26" t="s">
        <v>31</v>
      </c>
      <c r="G253" s="42">
        <v>48</v>
      </c>
      <c r="H253" s="26" t="s">
        <v>13</v>
      </c>
      <c r="I253" s="11">
        <f t="shared" si="4"/>
        <v>336</v>
      </c>
    </row>
    <row r="254" spans="1:9" ht="30">
      <c r="A254" s="10">
        <v>245</v>
      </c>
      <c r="B254" s="12">
        <v>2</v>
      </c>
      <c r="C254" s="29" t="s">
        <v>32</v>
      </c>
      <c r="D254" s="25" t="s">
        <v>11</v>
      </c>
      <c r="E254" s="25" t="s">
        <v>188</v>
      </c>
      <c r="F254" s="25" t="s">
        <v>33</v>
      </c>
      <c r="G254" s="37">
        <v>221</v>
      </c>
      <c r="H254" s="25" t="s">
        <v>238</v>
      </c>
      <c r="I254" s="11">
        <f t="shared" si="4"/>
        <v>442</v>
      </c>
    </row>
    <row r="255" spans="1:9" ht="30">
      <c r="A255" s="10">
        <v>246</v>
      </c>
      <c r="B255" s="12">
        <v>2</v>
      </c>
      <c r="C255" s="29" t="s">
        <v>34</v>
      </c>
      <c r="D255" s="25" t="s">
        <v>11</v>
      </c>
      <c r="E255" s="25" t="s">
        <v>188</v>
      </c>
      <c r="F255" s="25" t="s">
        <v>35</v>
      </c>
      <c r="G255" s="37">
        <v>185</v>
      </c>
      <c r="H255" s="25" t="s">
        <v>311</v>
      </c>
      <c r="I255" s="11">
        <f t="shared" si="4"/>
        <v>370</v>
      </c>
    </row>
    <row r="256" spans="1:9" ht="51">
      <c r="A256" s="10">
        <v>247</v>
      </c>
      <c r="B256" s="34">
        <v>5.5</v>
      </c>
      <c r="C256" s="4" t="s">
        <v>1026</v>
      </c>
      <c r="D256" s="25" t="s">
        <v>11</v>
      </c>
      <c r="E256" s="25" t="s">
        <v>188</v>
      </c>
      <c r="F256" s="26" t="s">
        <v>15</v>
      </c>
      <c r="G256" s="42">
        <v>412.08</v>
      </c>
      <c r="H256" s="26" t="s">
        <v>238</v>
      </c>
      <c r="I256" s="11">
        <f t="shared" si="4"/>
        <v>2266.44</v>
      </c>
    </row>
    <row r="257" spans="1:9" ht="102">
      <c r="A257" s="10">
        <v>248</v>
      </c>
      <c r="B257" s="70">
        <v>1.5</v>
      </c>
      <c r="C257" s="6" t="s">
        <v>155</v>
      </c>
      <c r="D257" s="25" t="s">
        <v>11</v>
      </c>
      <c r="E257" s="25" t="s">
        <v>188</v>
      </c>
      <c r="F257" s="26" t="s">
        <v>156</v>
      </c>
      <c r="G257" s="38">
        <v>3426</v>
      </c>
      <c r="H257" s="26" t="s">
        <v>16</v>
      </c>
      <c r="I257" s="11">
        <f t="shared" si="4"/>
        <v>5139</v>
      </c>
    </row>
    <row r="258" spans="1:9" ht="140.25">
      <c r="A258" s="10">
        <v>249</v>
      </c>
      <c r="B258" s="12">
        <v>5</v>
      </c>
      <c r="C258" s="4" t="s">
        <v>359</v>
      </c>
      <c r="D258" s="25" t="s">
        <v>11</v>
      </c>
      <c r="E258" s="25" t="s">
        <v>64</v>
      </c>
      <c r="F258" s="25" t="s">
        <v>20</v>
      </c>
      <c r="G258" s="37">
        <v>2181</v>
      </c>
      <c r="H258" s="25" t="s">
        <v>16</v>
      </c>
      <c r="I258" s="11">
        <f t="shared" si="4"/>
        <v>10905</v>
      </c>
    </row>
    <row r="259" spans="1:9" ht="165.75">
      <c r="A259" s="10">
        <v>250</v>
      </c>
      <c r="B259" s="12">
        <v>5</v>
      </c>
      <c r="C259" s="4" t="s">
        <v>360</v>
      </c>
      <c r="D259" s="25" t="s">
        <v>11</v>
      </c>
      <c r="E259" s="25" t="s">
        <v>64</v>
      </c>
      <c r="F259" s="25" t="s">
        <v>22</v>
      </c>
      <c r="G259" s="39">
        <v>1293</v>
      </c>
      <c r="H259" s="25" t="s">
        <v>16</v>
      </c>
      <c r="I259" s="11">
        <f t="shared" si="4"/>
        <v>6465</v>
      </c>
    </row>
    <row r="260" spans="1:9" ht="178.5">
      <c r="A260" s="10">
        <v>251</v>
      </c>
      <c r="B260" s="12">
        <v>5</v>
      </c>
      <c r="C260" s="4" t="s">
        <v>36</v>
      </c>
      <c r="D260" s="25" t="s">
        <v>11</v>
      </c>
      <c r="E260" s="25" t="s">
        <v>188</v>
      </c>
      <c r="F260" s="25" t="s">
        <v>21</v>
      </c>
      <c r="G260" s="37">
        <v>851</v>
      </c>
      <c r="H260" s="25" t="s">
        <v>16</v>
      </c>
      <c r="I260" s="11">
        <f t="shared" si="4"/>
        <v>4255</v>
      </c>
    </row>
    <row r="261" spans="1:9" ht="165.75">
      <c r="A261" s="10">
        <v>252</v>
      </c>
      <c r="B261" s="12">
        <v>5</v>
      </c>
      <c r="C261" s="4" t="s">
        <v>23</v>
      </c>
      <c r="D261" s="25" t="s">
        <v>11</v>
      </c>
      <c r="E261" s="25" t="s">
        <v>188</v>
      </c>
      <c r="F261" s="25" t="s">
        <v>24</v>
      </c>
      <c r="G261" s="37">
        <v>482</v>
      </c>
      <c r="H261" s="25" t="s">
        <v>16</v>
      </c>
      <c r="I261" s="11">
        <f t="shared" si="4"/>
        <v>2410</v>
      </c>
    </row>
    <row r="262" spans="1:9" ht="30">
      <c r="A262" s="10">
        <v>253</v>
      </c>
      <c r="B262" s="12">
        <v>108</v>
      </c>
      <c r="C262" s="9" t="s">
        <v>351</v>
      </c>
      <c r="D262" s="25" t="s">
        <v>11</v>
      </c>
      <c r="E262" s="25" t="s">
        <v>64</v>
      </c>
      <c r="F262" s="233" t="s">
        <v>181</v>
      </c>
      <c r="G262" s="39">
        <v>105</v>
      </c>
      <c r="H262" s="25" t="s">
        <v>56</v>
      </c>
      <c r="I262" s="11">
        <f t="shared" si="4"/>
        <v>11340</v>
      </c>
    </row>
    <row r="263" spans="1:9" ht="108" customHeight="1">
      <c r="A263" s="10">
        <v>254</v>
      </c>
      <c r="B263" s="12">
        <v>180</v>
      </c>
      <c r="C263" s="29" t="s">
        <v>1027</v>
      </c>
      <c r="D263" s="25" t="s">
        <v>11</v>
      </c>
      <c r="E263" s="25" t="s">
        <v>188</v>
      </c>
      <c r="F263" s="233" t="s">
        <v>223</v>
      </c>
      <c r="G263" s="39">
        <v>14.03</v>
      </c>
      <c r="H263" s="25" t="s">
        <v>59</v>
      </c>
      <c r="I263" s="11">
        <f t="shared" si="4"/>
        <v>2525.4</v>
      </c>
    </row>
    <row r="264" spans="1:9" ht="89.25" customHeight="1">
      <c r="A264" s="10">
        <v>255</v>
      </c>
      <c r="B264" s="77">
        <v>208.33</v>
      </c>
      <c r="C264" s="29" t="s">
        <v>1028</v>
      </c>
      <c r="D264" s="25" t="s">
        <v>11</v>
      </c>
      <c r="E264" s="25" t="s">
        <v>188</v>
      </c>
      <c r="F264" s="25" t="s">
        <v>73</v>
      </c>
      <c r="G264" s="37">
        <v>41</v>
      </c>
      <c r="H264" s="25" t="s">
        <v>72</v>
      </c>
      <c r="I264" s="11">
        <f t="shared" si="4"/>
        <v>8541.5300000000007</v>
      </c>
    </row>
    <row r="265" spans="1:9" ht="135">
      <c r="A265" s="10">
        <v>256</v>
      </c>
      <c r="B265" s="12">
        <v>2</v>
      </c>
      <c r="C265" s="29" t="s">
        <v>1029</v>
      </c>
      <c r="D265" s="25" t="s">
        <v>11</v>
      </c>
      <c r="E265" s="25" t="s">
        <v>188</v>
      </c>
      <c r="F265" s="25" t="s">
        <v>249</v>
      </c>
      <c r="G265" s="37">
        <v>9804</v>
      </c>
      <c r="H265" s="25" t="s">
        <v>13</v>
      </c>
      <c r="I265" s="11">
        <f t="shared" si="4"/>
        <v>19608</v>
      </c>
    </row>
    <row r="266" spans="1:9" ht="45">
      <c r="A266" s="10">
        <v>257</v>
      </c>
      <c r="B266" s="12">
        <v>6</v>
      </c>
      <c r="C266" s="29" t="s">
        <v>1030</v>
      </c>
      <c r="D266" s="25" t="s">
        <v>11</v>
      </c>
      <c r="E266" s="25" t="s">
        <v>64</v>
      </c>
      <c r="F266" s="233" t="s">
        <v>299</v>
      </c>
      <c r="G266" s="39">
        <v>2789</v>
      </c>
      <c r="H266" s="25" t="s">
        <v>13</v>
      </c>
      <c r="I266" s="11">
        <f t="shared" si="4"/>
        <v>16734</v>
      </c>
    </row>
    <row r="267" spans="1:9" ht="30">
      <c r="A267" s="10">
        <v>258</v>
      </c>
      <c r="B267" s="12">
        <v>9</v>
      </c>
      <c r="C267" s="29" t="s">
        <v>1031</v>
      </c>
      <c r="D267" s="25" t="s">
        <v>11</v>
      </c>
      <c r="E267" s="25" t="s">
        <v>64</v>
      </c>
      <c r="F267" s="233" t="s">
        <v>300</v>
      </c>
      <c r="G267" s="39">
        <v>698</v>
      </c>
      <c r="H267" s="25" t="s">
        <v>13</v>
      </c>
      <c r="I267" s="11">
        <f t="shared" si="4"/>
        <v>6282</v>
      </c>
    </row>
    <row r="268" spans="1:9" ht="127.5" customHeight="1">
      <c r="A268" s="10">
        <v>259</v>
      </c>
      <c r="B268" s="12">
        <v>15</v>
      </c>
      <c r="C268" s="13" t="s">
        <v>1032</v>
      </c>
      <c r="D268" s="25" t="s">
        <v>11</v>
      </c>
      <c r="E268" s="25" t="s">
        <v>188</v>
      </c>
      <c r="F268" s="25" t="s">
        <v>75</v>
      </c>
      <c r="G268" s="37">
        <v>1234.2</v>
      </c>
      <c r="H268" s="25" t="s">
        <v>13</v>
      </c>
      <c r="I268" s="11">
        <f t="shared" si="4"/>
        <v>18513</v>
      </c>
    </row>
    <row r="269" spans="1:9" ht="63.75">
      <c r="A269" s="10">
        <v>260</v>
      </c>
      <c r="B269" s="12">
        <v>15</v>
      </c>
      <c r="C269" s="6" t="s">
        <v>152</v>
      </c>
      <c r="D269" s="25" t="s">
        <v>11</v>
      </c>
      <c r="E269" s="25" t="s">
        <v>188</v>
      </c>
      <c r="F269" s="25" t="s">
        <v>76</v>
      </c>
      <c r="G269" s="37">
        <v>386</v>
      </c>
      <c r="H269" s="25" t="s">
        <v>13</v>
      </c>
      <c r="I269" s="11">
        <f t="shared" si="4"/>
        <v>5790</v>
      </c>
    </row>
    <row r="270" spans="1:9" ht="60">
      <c r="A270" s="10">
        <v>261</v>
      </c>
      <c r="B270" s="12">
        <v>12</v>
      </c>
      <c r="C270" s="29" t="s">
        <v>1033</v>
      </c>
      <c r="D270" s="25" t="s">
        <v>11</v>
      </c>
      <c r="E270" s="25" t="s">
        <v>188</v>
      </c>
      <c r="F270" s="25" t="s">
        <v>260</v>
      </c>
      <c r="G270" s="39">
        <v>53</v>
      </c>
      <c r="H270" s="25" t="s">
        <v>13</v>
      </c>
      <c r="I270" s="11">
        <f t="shared" si="4"/>
        <v>636</v>
      </c>
    </row>
    <row r="271" spans="1:9">
      <c r="A271" s="10">
        <v>262</v>
      </c>
      <c r="B271" s="12">
        <v>1</v>
      </c>
      <c r="C271" s="29" t="s">
        <v>307</v>
      </c>
      <c r="D271" s="25" t="s">
        <v>11</v>
      </c>
      <c r="E271" s="25" t="s">
        <v>188</v>
      </c>
      <c r="F271" s="25" t="s">
        <v>301</v>
      </c>
      <c r="G271" s="37">
        <v>6000</v>
      </c>
      <c r="H271" s="25" t="s">
        <v>312</v>
      </c>
      <c r="I271" s="11">
        <f t="shared" ref="I271:I278" si="5">B271*G271</f>
        <v>6000</v>
      </c>
    </row>
    <row r="272" spans="1:9">
      <c r="A272" s="10">
        <v>263</v>
      </c>
      <c r="B272" s="12">
        <v>30</v>
      </c>
      <c r="C272" s="29" t="s">
        <v>229</v>
      </c>
      <c r="D272" s="25" t="s">
        <v>11</v>
      </c>
      <c r="E272" s="25" t="s">
        <v>64</v>
      </c>
      <c r="F272" s="25" t="s">
        <v>168</v>
      </c>
      <c r="G272" s="37">
        <v>117.5</v>
      </c>
      <c r="H272" s="25" t="s">
        <v>56</v>
      </c>
      <c r="I272" s="11">
        <f t="shared" si="5"/>
        <v>3525</v>
      </c>
    </row>
    <row r="273" spans="1:13">
      <c r="A273" s="10">
        <v>264</v>
      </c>
      <c r="B273" s="12">
        <v>50</v>
      </c>
      <c r="C273" s="29" t="s">
        <v>308</v>
      </c>
      <c r="D273" s="25" t="s">
        <v>11</v>
      </c>
      <c r="E273" s="25" t="s">
        <v>64</v>
      </c>
      <c r="F273" s="25" t="s">
        <v>159</v>
      </c>
      <c r="G273" s="37">
        <v>140674.29999999999</v>
      </c>
      <c r="H273" s="25" t="s">
        <v>13</v>
      </c>
      <c r="I273" s="11">
        <f t="shared" si="5"/>
        <v>7033714.9999999991</v>
      </c>
    </row>
    <row r="274" spans="1:13">
      <c r="A274" s="10">
        <v>265</v>
      </c>
      <c r="B274" s="12">
        <v>100</v>
      </c>
      <c r="C274" s="29" t="s">
        <v>309</v>
      </c>
      <c r="D274" s="25" t="s">
        <v>11</v>
      </c>
      <c r="E274" s="25" t="s">
        <v>64</v>
      </c>
      <c r="F274" s="25" t="s">
        <v>160</v>
      </c>
      <c r="G274" s="37">
        <v>28520.639999999999</v>
      </c>
      <c r="H274" s="25" t="s">
        <v>13</v>
      </c>
      <c r="I274" s="11">
        <f t="shared" si="5"/>
        <v>2852064</v>
      </c>
    </row>
    <row r="275" spans="1:13">
      <c r="A275" s="10">
        <v>266</v>
      </c>
      <c r="B275" s="12">
        <v>50</v>
      </c>
      <c r="C275" s="29" t="s">
        <v>161</v>
      </c>
      <c r="D275" s="25" t="s">
        <v>11</v>
      </c>
      <c r="E275" s="25" t="s">
        <v>188</v>
      </c>
      <c r="F275" s="25" t="s">
        <v>162</v>
      </c>
      <c r="G275" s="37">
        <v>64576</v>
      </c>
      <c r="H275" s="25" t="s">
        <v>13</v>
      </c>
      <c r="I275" s="11">
        <f t="shared" si="5"/>
        <v>3228800</v>
      </c>
    </row>
    <row r="276" spans="1:13">
      <c r="A276" s="10">
        <v>267</v>
      </c>
      <c r="B276" s="12">
        <v>100</v>
      </c>
      <c r="C276" s="29" t="s">
        <v>163</v>
      </c>
      <c r="D276" s="25" t="s">
        <v>11</v>
      </c>
      <c r="E276" s="25" t="s">
        <v>188</v>
      </c>
      <c r="F276" s="25" t="s">
        <v>164</v>
      </c>
      <c r="G276" s="37">
        <v>5168.95</v>
      </c>
      <c r="H276" s="25" t="s">
        <v>13</v>
      </c>
      <c r="I276" s="11">
        <f t="shared" si="5"/>
        <v>516895</v>
      </c>
    </row>
    <row r="277" spans="1:13" ht="45">
      <c r="A277" s="10">
        <v>268</v>
      </c>
      <c r="B277" s="12">
        <v>237.6</v>
      </c>
      <c r="C277" s="29" t="s">
        <v>358</v>
      </c>
      <c r="D277" s="25" t="s">
        <v>11</v>
      </c>
      <c r="E277" s="25" t="s">
        <v>188</v>
      </c>
      <c r="F277" s="62" t="s">
        <v>165</v>
      </c>
      <c r="G277" s="37">
        <v>1530</v>
      </c>
      <c r="H277" s="25" t="s">
        <v>27</v>
      </c>
      <c r="I277" s="11">
        <f t="shared" si="5"/>
        <v>363528</v>
      </c>
    </row>
    <row r="278" spans="1:13">
      <c r="A278" s="10">
        <v>269</v>
      </c>
      <c r="B278" s="34">
        <v>150</v>
      </c>
      <c r="C278" s="32" t="s">
        <v>310</v>
      </c>
      <c r="D278" s="25" t="s">
        <v>11</v>
      </c>
      <c r="E278" s="25" t="s">
        <v>188</v>
      </c>
      <c r="F278" s="26" t="s">
        <v>302</v>
      </c>
      <c r="G278" s="41">
        <v>51</v>
      </c>
      <c r="H278" s="26" t="s">
        <v>13</v>
      </c>
      <c r="I278" s="11">
        <f t="shared" si="5"/>
        <v>7650</v>
      </c>
    </row>
    <row r="279" spans="1:13" ht="30">
      <c r="A279" s="58"/>
      <c r="B279" s="35"/>
      <c r="C279" s="59"/>
      <c r="D279" s="54"/>
      <c r="E279" s="54"/>
      <c r="F279" s="27"/>
      <c r="G279" s="60"/>
      <c r="H279" s="27" t="s">
        <v>150</v>
      </c>
      <c r="I279" s="11">
        <f>SUM(I206:I278)</f>
        <v>18855488.629000001</v>
      </c>
    </row>
    <row r="280" spans="1:13">
      <c r="A280" s="244" t="s">
        <v>313</v>
      </c>
      <c r="B280" s="245"/>
      <c r="C280" s="245"/>
      <c r="D280" s="245"/>
      <c r="E280" s="245"/>
      <c r="F280" s="245"/>
      <c r="G280" s="245"/>
      <c r="H280" s="245"/>
      <c r="I280" s="246"/>
      <c r="M280" s="18">
        <v>2667500.63</v>
      </c>
    </row>
    <row r="281" spans="1:13">
      <c r="A281" s="14">
        <v>270</v>
      </c>
      <c r="B281" s="12">
        <v>0.3</v>
      </c>
      <c r="C281" s="9" t="s">
        <v>157</v>
      </c>
      <c r="D281" s="25" t="s">
        <v>11</v>
      </c>
      <c r="E281" s="25" t="s">
        <v>188</v>
      </c>
      <c r="F281" s="25" t="s">
        <v>158</v>
      </c>
      <c r="G281" s="39">
        <v>765</v>
      </c>
      <c r="H281" s="25" t="s">
        <v>58</v>
      </c>
      <c r="I281" s="61">
        <f>B281*G281</f>
        <v>229.5</v>
      </c>
      <c r="M281" s="18"/>
    </row>
    <row r="282" spans="1:13">
      <c r="A282" s="14">
        <v>271</v>
      </c>
      <c r="B282" s="12">
        <v>6</v>
      </c>
      <c r="C282" s="9" t="s">
        <v>169</v>
      </c>
      <c r="D282" s="25" t="s">
        <v>11</v>
      </c>
      <c r="E282" s="25" t="s">
        <v>188</v>
      </c>
      <c r="F282" s="25" t="s">
        <v>170</v>
      </c>
      <c r="G282" s="37">
        <v>1024</v>
      </c>
      <c r="H282" s="25" t="s">
        <v>79</v>
      </c>
      <c r="I282" s="61">
        <f t="shared" ref="I282:I345" si="6">B282*G282</f>
        <v>6144</v>
      </c>
    </row>
    <row r="283" spans="1:13" ht="140.25">
      <c r="A283" s="14">
        <v>272</v>
      </c>
      <c r="B283" s="12">
        <v>3</v>
      </c>
      <c r="C283" s="6" t="s">
        <v>80</v>
      </c>
      <c r="D283" s="25" t="s">
        <v>11</v>
      </c>
      <c r="E283" s="25" t="s">
        <v>188</v>
      </c>
      <c r="F283" s="25" t="s">
        <v>39</v>
      </c>
      <c r="G283" s="37">
        <v>3299.7</v>
      </c>
      <c r="H283" s="25" t="s">
        <v>13</v>
      </c>
      <c r="I283" s="61">
        <f t="shared" si="6"/>
        <v>9899.0999999999985</v>
      </c>
    </row>
    <row r="284" spans="1:13">
      <c r="A284" s="14">
        <v>273</v>
      </c>
      <c r="B284" s="12">
        <v>6</v>
      </c>
      <c r="C284" s="9" t="s">
        <v>171</v>
      </c>
      <c r="D284" s="25" t="s">
        <v>11</v>
      </c>
      <c r="E284" s="25" t="s">
        <v>188</v>
      </c>
      <c r="F284" s="233" t="s">
        <v>172</v>
      </c>
      <c r="G284" s="37">
        <v>1024</v>
      </c>
      <c r="H284" s="25" t="s">
        <v>79</v>
      </c>
      <c r="I284" s="61">
        <f t="shared" si="6"/>
        <v>6144</v>
      </c>
    </row>
    <row r="285" spans="1:13" ht="360">
      <c r="A285" s="14">
        <v>274</v>
      </c>
      <c r="B285" s="12">
        <v>300</v>
      </c>
      <c r="C285" s="9" t="s">
        <v>357</v>
      </c>
      <c r="D285" s="25" t="s">
        <v>11</v>
      </c>
      <c r="E285" s="25" t="s">
        <v>188</v>
      </c>
      <c r="F285" s="25" t="s">
        <v>314</v>
      </c>
      <c r="G285" s="39">
        <v>2173.88</v>
      </c>
      <c r="H285" s="25" t="s">
        <v>59</v>
      </c>
      <c r="I285" s="61">
        <f t="shared" si="6"/>
        <v>652164</v>
      </c>
    </row>
    <row r="286" spans="1:13">
      <c r="A286" s="14">
        <v>275</v>
      </c>
      <c r="B286" s="12">
        <v>1500</v>
      </c>
      <c r="C286" s="9" t="s">
        <v>175</v>
      </c>
      <c r="D286" s="25" t="s">
        <v>11</v>
      </c>
      <c r="E286" s="25" t="s">
        <v>188</v>
      </c>
      <c r="F286" s="25" t="s">
        <v>176</v>
      </c>
      <c r="G286" s="39">
        <v>204.1</v>
      </c>
      <c r="H286" s="25" t="s">
        <v>59</v>
      </c>
      <c r="I286" s="61">
        <f t="shared" si="6"/>
        <v>306150</v>
      </c>
    </row>
    <row r="287" spans="1:13" ht="120">
      <c r="A287" s="14">
        <v>276</v>
      </c>
      <c r="B287" s="12">
        <v>150</v>
      </c>
      <c r="C287" s="13" t="s">
        <v>1034</v>
      </c>
      <c r="D287" s="25" t="s">
        <v>11</v>
      </c>
      <c r="E287" s="25" t="s">
        <v>188</v>
      </c>
      <c r="F287" s="25" t="s">
        <v>182</v>
      </c>
      <c r="G287" s="39">
        <v>275.39999999999998</v>
      </c>
      <c r="H287" s="25" t="s">
        <v>59</v>
      </c>
      <c r="I287" s="61">
        <f t="shared" si="6"/>
        <v>41310</v>
      </c>
    </row>
    <row r="288" spans="1:13" ht="30">
      <c r="A288" s="14">
        <v>277</v>
      </c>
      <c r="B288" s="12">
        <v>8</v>
      </c>
      <c r="C288" s="9" t="s">
        <v>356</v>
      </c>
      <c r="D288" s="25" t="s">
        <v>11</v>
      </c>
      <c r="E288" s="25" t="s">
        <v>188</v>
      </c>
      <c r="F288" s="25" t="s">
        <v>184</v>
      </c>
      <c r="G288" s="37">
        <v>3725.45</v>
      </c>
      <c r="H288" s="25" t="s">
        <v>13</v>
      </c>
      <c r="I288" s="61">
        <f t="shared" si="6"/>
        <v>29803.599999999999</v>
      </c>
    </row>
    <row r="289" spans="1:9" ht="30">
      <c r="A289" s="14">
        <v>278</v>
      </c>
      <c r="B289" s="12">
        <v>24</v>
      </c>
      <c r="C289" s="13" t="s">
        <v>1035</v>
      </c>
      <c r="D289" s="25" t="s">
        <v>11</v>
      </c>
      <c r="E289" s="25" t="s">
        <v>188</v>
      </c>
      <c r="F289" s="25" t="s">
        <v>183</v>
      </c>
      <c r="G289" s="37">
        <v>2370.63</v>
      </c>
      <c r="H289" s="25" t="s">
        <v>13</v>
      </c>
      <c r="I289" s="61">
        <f t="shared" si="6"/>
        <v>56895.12</v>
      </c>
    </row>
    <row r="290" spans="1:9">
      <c r="A290" s="14">
        <v>279</v>
      </c>
      <c r="B290" s="34">
        <v>6</v>
      </c>
      <c r="C290" s="30" t="s">
        <v>146</v>
      </c>
      <c r="D290" s="25" t="s">
        <v>11</v>
      </c>
      <c r="E290" s="25" t="s">
        <v>188</v>
      </c>
      <c r="F290" s="26" t="s">
        <v>147</v>
      </c>
      <c r="G290" s="42">
        <v>80</v>
      </c>
      <c r="H290" s="26" t="s">
        <v>13</v>
      </c>
      <c r="I290" s="61">
        <f t="shared" si="6"/>
        <v>480</v>
      </c>
    </row>
    <row r="291" spans="1:9">
      <c r="A291" s="14">
        <v>280</v>
      </c>
      <c r="B291" s="34">
        <v>6</v>
      </c>
      <c r="C291" s="30" t="s">
        <v>333</v>
      </c>
      <c r="D291" s="25" t="s">
        <v>11</v>
      </c>
      <c r="E291" s="25" t="s">
        <v>188</v>
      </c>
      <c r="F291" s="26" t="s">
        <v>65</v>
      </c>
      <c r="G291" s="42">
        <v>80</v>
      </c>
      <c r="H291" s="26" t="s">
        <v>13</v>
      </c>
      <c r="I291" s="61">
        <f t="shared" si="6"/>
        <v>480</v>
      </c>
    </row>
    <row r="292" spans="1:9" ht="51">
      <c r="A292" s="14">
        <v>281</v>
      </c>
      <c r="B292" s="12">
        <v>6</v>
      </c>
      <c r="C292" s="4" t="s">
        <v>66</v>
      </c>
      <c r="D292" s="25" t="s">
        <v>11</v>
      </c>
      <c r="E292" s="25" t="s">
        <v>188</v>
      </c>
      <c r="F292" s="25" t="s">
        <v>67</v>
      </c>
      <c r="G292" s="37">
        <v>3200</v>
      </c>
      <c r="H292" s="25" t="s">
        <v>13</v>
      </c>
      <c r="I292" s="61">
        <f t="shared" si="6"/>
        <v>19200</v>
      </c>
    </row>
    <row r="293" spans="1:9" ht="38.25">
      <c r="A293" s="14">
        <v>282</v>
      </c>
      <c r="B293" s="12">
        <v>6</v>
      </c>
      <c r="C293" s="4" t="s">
        <v>43</v>
      </c>
      <c r="D293" s="25" t="s">
        <v>11</v>
      </c>
      <c r="E293" s="25" t="s">
        <v>188</v>
      </c>
      <c r="F293" s="25" t="s">
        <v>44</v>
      </c>
      <c r="G293" s="39">
        <v>146.63</v>
      </c>
      <c r="H293" s="25" t="s">
        <v>13</v>
      </c>
      <c r="I293" s="61">
        <f t="shared" si="6"/>
        <v>879.78</v>
      </c>
    </row>
    <row r="294" spans="1:9" ht="165.75">
      <c r="A294" s="14">
        <v>283</v>
      </c>
      <c r="B294" s="12">
        <v>6</v>
      </c>
      <c r="C294" s="6" t="s">
        <v>355</v>
      </c>
      <c r="D294" s="25" t="s">
        <v>11</v>
      </c>
      <c r="E294" s="25" t="s">
        <v>188</v>
      </c>
      <c r="F294" s="25" t="s">
        <v>42</v>
      </c>
      <c r="G294" s="39">
        <v>142</v>
      </c>
      <c r="H294" s="25" t="s">
        <v>13</v>
      </c>
      <c r="I294" s="61">
        <f t="shared" si="6"/>
        <v>852</v>
      </c>
    </row>
    <row r="295" spans="1:9">
      <c r="A295" s="14">
        <v>284</v>
      </c>
      <c r="B295" s="12">
        <v>1</v>
      </c>
      <c r="C295" s="29" t="s">
        <v>305</v>
      </c>
      <c r="D295" s="25" t="s">
        <v>11</v>
      </c>
      <c r="E295" s="25" t="s">
        <v>188</v>
      </c>
      <c r="F295" s="25" t="s">
        <v>294</v>
      </c>
      <c r="G295" s="37">
        <v>202</v>
      </c>
      <c r="H295" s="25" t="s">
        <v>13</v>
      </c>
      <c r="I295" s="61">
        <f t="shared" si="6"/>
        <v>202</v>
      </c>
    </row>
    <row r="296" spans="1:9" ht="140.25">
      <c r="A296" s="14">
        <v>285</v>
      </c>
      <c r="B296" s="12">
        <v>2</v>
      </c>
      <c r="C296" s="6" t="s">
        <v>80</v>
      </c>
      <c r="D296" s="25" t="s">
        <v>11</v>
      </c>
      <c r="E296" s="25" t="s">
        <v>188</v>
      </c>
      <c r="F296" s="25" t="s">
        <v>39</v>
      </c>
      <c r="G296" s="37">
        <v>3299.7</v>
      </c>
      <c r="H296" s="25" t="s">
        <v>13</v>
      </c>
      <c r="I296" s="61">
        <f t="shared" si="6"/>
        <v>6599.4</v>
      </c>
    </row>
    <row r="297" spans="1:9">
      <c r="A297" s="14">
        <v>286</v>
      </c>
      <c r="B297" s="12">
        <v>1</v>
      </c>
      <c r="C297" s="29" t="s">
        <v>306</v>
      </c>
      <c r="D297" s="25" t="s">
        <v>11</v>
      </c>
      <c r="E297" s="25" t="s">
        <v>188</v>
      </c>
      <c r="F297" s="25" t="s">
        <v>295</v>
      </c>
      <c r="G297" s="37">
        <v>100</v>
      </c>
      <c r="H297" s="25" t="s">
        <v>13</v>
      </c>
      <c r="I297" s="61">
        <f t="shared" si="6"/>
        <v>100</v>
      </c>
    </row>
    <row r="298" spans="1:9" ht="120">
      <c r="A298" s="14">
        <v>287</v>
      </c>
      <c r="B298" s="12">
        <v>0.24</v>
      </c>
      <c r="C298" s="29" t="s">
        <v>354</v>
      </c>
      <c r="D298" s="25" t="s">
        <v>11</v>
      </c>
      <c r="E298" s="25" t="s">
        <v>188</v>
      </c>
      <c r="F298" s="62" t="s">
        <v>296</v>
      </c>
      <c r="G298" s="37">
        <v>13856.7</v>
      </c>
      <c r="H298" s="25" t="s">
        <v>58</v>
      </c>
      <c r="I298" s="61">
        <f t="shared" si="6"/>
        <v>3325.6080000000002</v>
      </c>
    </row>
    <row r="299" spans="1:9" ht="60">
      <c r="A299" s="14">
        <v>288</v>
      </c>
      <c r="B299" s="12">
        <v>8</v>
      </c>
      <c r="C299" s="29" t="s">
        <v>353</v>
      </c>
      <c r="D299" s="25" t="s">
        <v>11</v>
      </c>
      <c r="E299" s="25" t="s">
        <v>188</v>
      </c>
      <c r="F299" s="25" t="s">
        <v>315</v>
      </c>
      <c r="G299" s="37">
        <v>1435.81</v>
      </c>
      <c r="H299" s="25" t="s">
        <v>13</v>
      </c>
      <c r="I299" s="61">
        <f t="shared" si="6"/>
        <v>11486.48</v>
      </c>
    </row>
    <row r="300" spans="1:9" ht="30">
      <c r="A300" s="14">
        <v>289</v>
      </c>
      <c r="B300" s="12">
        <v>60</v>
      </c>
      <c r="C300" s="9" t="s">
        <v>349</v>
      </c>
      <c r="D300" s="25" t="s">
        <v>11</v>
      </c>
      <c r="E300" s="25" t="s">
        <v>64</v>
      </c>
      <c r="F300" s="25" t="s">
        <v>316</v>
      </c>
      <c r="G300" s="39">
        <v>740</v>
      </c>
      <c r="H300" s="25" t="s">
        <v>59</v>
      </c>
      <c r="I300" s="61">
        <f t="shared" si="6"/>
        <v>44400</v>
      </c>
    </row>
    <row r="301" spans="1:9">
      <c r="A301" s="14">
        <v>290</v>
      </c>
      <c r="B301" s="35">
        <v>12</v>
      </c>
      <c r="C301" s="31" t="s">
        <v>233</v>
      </c>
      <c r="D301" s="25" t="s">
        <v>11</v>
      </c>
      <c r="E301" s="25" t="s">
        <v>188</v>
      </c>
      <c r="F301" s="27" t="s">
        <v>96</v>
      </c>
      <c r="G301" s="40">
        <v>76</v>
      </c>
      <c r="H301" s="27" t="s">
        <v>13</v>
      </c>
      <c r="I301" s="61">
        <f t="shared" si="6"/>
        <v>912</v>
      </c>
    </row>
    <row r="302" spans="1:9">
      <c r="A302" s="14">
        <v>291</v>
      </c>
      <c r="B302" s="12">
        <v>12</v>
      </c>
      <c r="C302" s="29" t="s">
        <v>234</v>
      </c>
      <c r="D302" s="25" t="s">
        <v>11</v>
      </c>
      <c r="E302" s="25" t="s">
        <v>188</v>
      </c>
      <c r="F302" s="25" t="s">
        <v>97</v>
      </c>
      <c r="G302" s="37">
        <v>50</v>
      </c>
      <c r="H302" s="25" t="s">
        <v>13</v>
      </c>
      <c r="I302" s="61">
        <f t="shared" si="6"/>
        <v>600</v>
      </c>
    </row>
    <row r="303" spans="1:9" ht="51">
      <c r="A303" s="14">
        <v>292</v>
      </c>
      <c r="B303" s="34">
        <v>6</v>
      </c>
      <c r="C303" s="4" t="s">
        <v>1036</v>
      </c>
      <c r="D303" s="25" t="s">
        <v>11</v>
      </c>
      <c r="E303" s="25" t="s">
        <v>188</v>
      </c>
      <c r="F303" s="26" t="s">
        <v>98</v>
      </c>
      <c r="G303" s="41">
        <v>990.68</v>
      </c>
      <c r="H303" s="26" t="s">
        <v>13</v>
      </c>
      <c r="I303" s="61">
        <f t="shared" si="6"/>
        <v>5944.08</v>
      </c>
    </row>
    <row r="304" spans="1:9" ht="75">
      <c r="A304" s="14">
        <v>293</v>
      </c>
      <c r="B304" s="34">
        <v>6</v>
      </c>
      <c r="C304" s="9" t="s">
        <v>148</v>
      </c>
      <c r="D304" s="25" t="s">
        <v>11</v>
      </c>
      <c r="E304" s="25" t="s">
        <v>188</v>
      </c>
      <c r="F304" s="26" t="s">
        <v>149</v>
      </c>
      <c r="G304" s="41">
        <v>512.54999999999995</v>
      </c>
      <c r="H304" s="26" t="s">
        <v>13</v>
      </c>
      <c r="I304" s="61">
        <f t="shared" si="6"/>
        <v>3075.2999999999997</v>
      </c>
    </row>
    <row r="305" spans="1:9" ht="105">
      <c r="A305" s="14">
        <v>294</v>
      </c>
      <c r="B305" s="12">
        <v>6</v>
      </c>
      <c r="C305" s="9" t="s">
        <v>352</v>
      </c>
      <c r="D305" s="25" t="s">
        <v>11</v>
      </c>
      <c r="E305" s="25" t="s">
        <v>188</v>
      </c>
      <c r="F305" s="25" t="s">
        <v>220</v>
      </c>
      <c r="G305" s="37">
        <v>2643.83</v>
      </c>
      <c r="H305" s="25" t="s">
        <v>13</v>
      </c>
      <c r="I305" s="61">
        <f t="shared" si="6"/>
        <v>15862.98</v>
      </c>
    </row>
    <row r="306" spans="1:9" ht="38.25">
      <c r="A306" s="14">
        <v>295</v>
      </c>
      <c r="B306" s="34">
        <v>8.2899999999999991</v>
      </c>
      <c r="C306" s="4" t="s">
        <v>995</v>
      </c>
      <c r="D306" s="25" t="s">
        <v>11</v>
      </c>
      <c r="E306" s="25" t="s">
        <v>188</v>
      </c>
      <c r="F306" s="26" t="s">
        <v>26</v>
      </c>
      <c r="G306" s="38">
        <v>6579</v>
      </c>
      <c r="H306" s="26" t="s">
        <v>27</v>
      </c>
      <c r="I306" s="61">
        <f t="shared" si="6"/>
        <v>54539.909999999996</v>
      </c>
    </row>
    <row r="307" spans="1:9">
      <c r="A307" s="14">
        <v>296</v>
      </c>
      <c r="B307" s="36">
        <v>3.4660000000000002</v>
      </c>
      <c r="C307" s="33" t="s">
        <v>28</v>
      </c>
      <c r="D307" s="25" t="s">
        <v>11</v>
      </c>
      <c r="E307" s="25" t="s">
        <v>188</v>
      </c>
      <c r="F307" s="28" t="s">
        <v>29</v>
      </c>
      <c r="G307" s="36">
        <v>373</v>
      </c>
      <c r="H307" s="28" t="s">
        <v>30</v>
      </c>
      <c r="I307" s="61">
        <f t="shared" si="6"/>
        <v>1292.818</v>
      </c>
    </row>
    <row r="308" spans="1:9" ht="38.25">
      <c r="A308" s="14">
        <v>297</v>
      </c>
      <c r="B308" s="34">
        <v>6</v>
      </c>
      <c r="C308" s="4" t="s">
        <v>980</v>
      </c>
      <c r="D308" s="25" t="s">
        <v>11</v>
      </c>
      <c r="E308" s="25" t="s">
        <v>188</v>
      </c>
      <c r="F308" s="26" t="s">
        <v>31</v>
      </c>
      <c r="G308" s="42">
        <v>48</v>
      </c>
      <c r="H308" s="26" t="s">
        <v>13</v>
      </c>
      <c r="I308" s="61">
        <f t="shared" si="6"/>
        <v>288</v>
      </c>
    </row>
    <row r="309" spans="1:9" ht="30">
      <c r="A309" s="14">
        <v>298</v>
      </c>
      <c r="B309" s="12">
        <v>2.645</v>
      </c>
      <c r="C309" s="29" t="s">
        <v>32</v>
      </c>
      <c r="D309" s="25" t="s">
        <v>11</v>
      </c>
      <c r="E309" s="25" t="s">
        <v>188</v>
      </c>
      <c r="F309" s="25" t="s">
        <v>33</v>
      </c>
      <c r="G309" s="37">
        <v>221</v>
      </c>
      <c r="H309" s="25" t="s">
        <v>311</v>
      </c>
      <c r="I309" s="61">
        <f t="shared" si="6"/>
        <v>584.54499999999996</v>
      </c>
    </row>
    <row r="310" spans="1:9" ht="30">
      <c r="A310" s="14">
        <v>299</v>
      </c>
      <c r="B310" s="12">
        <v>2.645</v>
      </c>
      <c r="C310" s="29" t="s">
        <v>34</v>
      </c>
      <c r="D310" s="25" t="s">
        <v>11</v>
      </c>
      <c r="E310" s="25" t="s">
        <v>188</v>
      </c>
      <c r="F310" s="25" t="s">
        <v>35</v>
      </c>
      <c r="G310" s="37">
        <v>185</v>
      </c>
      <c r="H310" s="25" t="s">
        <v>311</v>
      </c>
      <c r="I310" s="61">
        <f t="shared" si="6"/>
        <v>489.32499999999999</v>
      </c>
    </row>
    <row r="311" spans="1:9" ht="63.75">
      <c r="A311" s="14">
        <v>300</v>
      </c>
      <c r="B311" s="34">
        <v>5.6449999999999996</v>
      </c>
      <c r="C311" s="4" t="s">
        <v>14</v>
      </c>
      <c r="D311" s="25" t="s">
        <v>11</v>
      </c>
      <c r="E311" s="25" t="s">
        <v>188</v>
      </c>
      <c r="F311" s="26" t="s">
        <v>15</v>
      </c>
      <c r="G311" s="42">
        <v>412.08</v>
      </c>
      <c r="H311" s="26" t="s">
        <v>238</v>
      </c>
      <c r="I311" s="61">
        <f t="shared" si="6"/>
        <v>2326.1915999999997</v>
      </c>
    </row>
    <row r="312" spans="1:9" ht="76.5">
      <c r="A312" s="14">
        <v>301</v>
      </c>
      <c r="B312" s="34">
        <v>2.645</v>
      </c>
      <c r="C312" s="6" t="s">
        <v>1037</v>
      </c>
      <c r="D312" s="25" t="s">
        <v>11</v>
      </c>
      <c r="E312" s="25" t="s">
        <v>188</v>
      </c>
      <c r="F312" s="26" t="s">
        <v>156</v>
      </c>
      <c r="G312" s="38">
        <v>3426</v>
      </c>
      <c r="H312" s="26" t="s">
        <v>16</v>
      </c>
      <c r="I312" s="61">
        <f t="shared" si="6"/>
        <v>9061.77</v>
      </c>
    </row>
    <row r="313" spans="1:9" ht="153">
      <c r="A313" s="14">
        <v>302</v>
      </c>
      <c r="B313" s="46">
        <v>5.1449999999999996</v>
      </c>
      <c r="C313" s="4" t="s">
        <v>62</v>
      </c>
      <c r="D313" s="25" t="s">
        <v>11</v>
      </c>
      <c r="E313" s="25" t="s">
        <v>64</v>
      </c>
      <c r="F313" s="25" t="s">
        <v>20</v>
      </c>
      <c r="G313" s="39">
        <v>2181</v>
      </c>
      <c r="H313" s="25" t="s">
        <v>16</v>
      </c>
      <c r="I313" s="61">
        <f t="shared" si="6"/>
        <v>11221.244999999999</v>
      </c>
    </row>
    <row r="314" spans="1:9" ht="178.5">
      <c r="A314" s="14">
        <v>303</v>
      </c>
      <c r="B314" s="46">
        <v>5.1449999999999996</v>
      </c>
      <c r="C314" s="4" t="s">
        <v>37</v>
      </c>
      <c r="D314" s="25" t="s">
        <v>11</v>
      </c>
      <c r="E314" s="25" t="s">
        <v>64</v>
      </c>
      <c r="F314" s="25" t="s">
        <v>22</v>
      </c>
      <c r="G314" s="39">
        <v>1293</v>
      </c>
      <c r="H314" s="25" t="s">
        <v>16</v>
      </c>
      <c r="I314" s="61">
        <f t="shared" si="6"/>
        <v>6652.4849999999997</v>
      </c>
    </row>
    <row r="315" spans="1:9" ht="178.5">
      <c r="A315" s="14">
        <v>304</v>
      </c>
      <c r="B315" s="46">
        <v>5.1449999999999996</v>
      </c>
      <c r="C315" s="4" t="s">
        <v>36</v>
      </c>
      <c r="D315" s="25" t="s">
        <v>11</v>
      </c>
      <c r="E315" s="25" t="s">
        <v>188</v>
      </c>
      <c r="F315" s="25" t="s">
        <v>21</v>
      </c>
      <c r="G315" s="39">
        <v>851</v>
      </c>
      <c r="H315" s="25" t="s">
        <v>16</v>
      </c>
      <c r="I315" s="61">
        <f t="shared" si="6"/>
        <v>4378.3949999999995</v>
      </c>
    </row>
    <row r="316" spans="1:9" ht="165.75">
      <c r="A316" s="14">
        <v>305</v>
      </c>
      <c r="B316" s="46">
        <v>5.1449999999999996</v>
      </c>
      <c r="C316" s="4" t="s">
        <v>23</v>
      </c>
      <c r="D316" s="25" t="s">
        <v>11</v>
      </c>
      <c r="E316" s="25" t="s">
        <v>188</v>
      </c>
      <c r="F316" s="25" t="s">
        <v>24</v>
      </c>
      <c r="G316" s="39">
        <v>482</v>
      </c>
      <c r="H316" s="25" t="s">
        <v>16</v>
      </c>
      <c r="I316" s="61">
        <f t="shared" si="6"/>
        <v>2479.89</v>
      </c>
    </row>
    <row r="317" spans="1:9" ht="30">
      <c r="A317" s="14">
        <v>306</v>
      </c>
      <c r="B317" s="12">
        <v>150</v>
      </c>
      <c r="C317" s="9" t="s">
        <v>351</v>
      </c>
      <c r="D317" s="25" t="s">
        <v>11</v>
      </c>
      <c r="E317" s="25" t="s">
        <v>64</v>
      </c>
      <c r="F317" s="25" t="s">
        <v>181</v>
      </c>
      <c r="G317" s="39">
        <v>105</v>
      </c>
      <c r="H317" s="25" t="s">
        <v>56</v>
      </c>
      <c r="I317" s="61">
        <f t="shared" si="6"/>
        <v>15750</v>
      </c>
    </row>
    <row r="318" spans="1:9" ht="90">
      <c r="A318" s="14">
        <v>307</v>
      </c>
      <c r="B318" s="12">
        <v>250</v>
      </c>
      <c r="C318" s="29" t="s">
        <v>350</v>
      </c>
      <c r="D318" s="25" t="s">
        <v>11</v>
      </c>
      <c r="E318" s="25" t="s">
        <v>188</v>
      </c>
      <c r="F318" s="25" t="s">
        <v>223</v>
      </c>
      <c r="G318" s="39">
        <v>14.03</v>
      </c>
      <c r="H318" s="25" t="s">
        <v>59</v>
      </c>
      <c r="I318" s="61">
        <f t="shared" si="6"/>
        <v>3507.5</v>
      </c>
    </row>
    <row r="319" spans="1:9">
      <c r="A319" s="14">
        <v>308</v>
      </c>
      <c r="B319" s="12">
        <v>21</v>
      </c>
      <c r="C319" s="74" t="s">
        <v>444</v>
      </c>
      <c r="D319" s="25" t="s">
        <v>11</v>
      </c>
      <c r="E319" s="25" t="s">
        <v>64</v>
      </c>
      <c r="F319" s="67" t="s">
        <v>300</v>
      </c>
      <c r="G319" s="75">
        <v>698</v>
      </c>
      <c r="H319" s="25" t="s">
        <v>59</v>
      </c>
      <c r="I319" s="61">
        <f t="shared" si="6"/>
        <v>14658</v>
      </c>
    </row>
    <row r="320" spans="1:9" ht="120">
      <c r="A320" s="14">
        <v>309</v>
      </c>
      <c r="B320" s="12">
        <v>21</v>
      </c>
      <c r="C320" s="13" t="s">
        <v>180</v>
      </c>
      <c r="D320" s="25" t="s">
        <v>11</v>
      </c>
      <c r="E320" s="25" t="s">
        <v>188</v>
      </c>
      <c r="F320" s="25" t="s">
        <v>75</v>
      </c>
      <c r="G320" s="37">
        <v>1234.2</v>
      </c>
      <c r="H320" s="25" t="s">
        <v>13</v>
      </c>
      <c r="I320" s="61">
        <f t="shared" si="6"/>
        <v>25918.2</v>
      </c>
    </row>
    <row r="321" spans="1:9" ht="63.75">
      <c r="A321" s="14">
        <v>310</v>
      </c>
      <c r="B321" s="12">
        <v>21</v>
      </c>
      <c r="C321" s="6" t="s">
        <v>152</v>
      </c>
      <c r="D321" s="25" t="s">
        <v>11</v>
      </c>
      <c r="E321" s="25" t="s">
        <v>188</v>
      </c>
      <c r="F321" s="25" t="s">
        <v>76</v>
      </c>
      <c r="G321" s="39">
        <v>386</v>
      </c>
      <c r="H321" s="25" t="s">
        <v>13</v>
      </c>
      <c r="I321" s="61">
        <f t="shared" si="6"/>
        <v>8106</v>
      </c>
    </row>
    <row r="322" spans="1:9" ht="30">
      <c r="A322" s="14">
        <v>311</v>
      </c>
      <c r="B322" s="12">
        <v>12</v>
      </c>
      <c r="C322" s="9" t="s">
        <v>348</v>
      </c>
      <c r="D322" s="25" t="s">
        <v>11</v>
      </c>
      <c r="E322" s="25" t="s">
        <v>188</v>
      </c>
      <c r="F322" s="25" t="s">
        <v>260</v>
      </c>
      <c r="G322" s="39">
        <v>53</v>
      </c>
      <c r="H322" s="25" t="s">
        <v>13</v>
      </c>
      <c r="I322" s="61">
        <f t="shared" si="6"/>
        <v>636</v>
      </c>
    </row>
    <row r="323" spans="1:9">
      <c r="A323" s="14">
        <v>312</v>
      </c>
      <c r="B323" s="12">
        <v>150</v>
      </c>
      <c r="C323" s="9" t="s">
        <v>229</v>
      </c>
      <c r="D323" s="25" t="s">
        <v>11</v>
      </c>
      <c r="E323" s="25" t="s">
        <v>64</v>
      </c>
      <c r="F323" s="25" t="s">
        <v>168</v>
      </c>
      <c r="G323" s="39">
        <v>117.5</v>
      </c>
      <c r="H323" s="25" t="s">
        <v>56</v>
      </c>
      <c r="I323" s="61">
        <f t="shared" si="6"/>
        <v>17625</v>
      </c>
    </row>
    <row r="324" spans="1:9" ht="60">
      <c r="A324" s="14">
        <v>313</v>
      </c>
      <c r="B324" s="34">
        <v>80</v>
      </c>
      <c r="C324" s="32" t="s">
        <v>1038</v>
      </c>
      <c r="D324" s="25" t="s">
        <v>11</v>
      </c>
      <c r="E324" s="25" t="s">
        <v>188</v>
      </c>
      <c r="F324" s="26" t="s">
        <v>98</v>
      </c>
      <c r="G324" s="41">
        <v>990.68</v>
      </c>
      <c r="H324" s="26" t="s">
        <v>13</v>
      </c>
      <c r="I324" s="61">
        <f t="shared" si="6"/>
        <v>79254.399999999994</v>
      </c>
    </row>
    <row r="325" spans="1:9" ht="105">
      <c r="A325" s="14">
        <v>314</v>
      </c>
      <c r="B325" s="34">
        <v>80</v>
      </c>
      <c r="C325" s="32" t="s">
        <v>347</v>
      </c>
      <c r="D325" s="25" t="s">
        <v>11</v>
      </c>
      <c r="E325" s="25" t="s">
        <v>188</v>
      </c>
      <c r="F325" s="26" t="s">
        <v>317</v>
      </c>
      <c r="G325" s="41">
        <v>4336.8500000000004</v>
      </c>
      <c r="H325" s="26" t="s">
        <v>13</v>
      </c>
      <c r="I325" s="61">
        <f t="shared" si="6"/>
        <v>346948</v>
      </c>
    </row>
    <row r="326" spans="1:9" ht="38.25">
      <c r="A326" s="14">
        <v>315</v>
      </c>
      <c r="B326" s="34">
        <v>104.8</v>
      </c>
      <c r="C326" s="4" t="s">
        <v>995</v>
      </c>
      <c r="D326" s="25" t="s">
        <v>11</v>
      </c>
      <c r="E326" s="25" t="s">
        <v>188</v>
      </c>
      <c r="F326" s="26" t="s">
        <v>26</v>
      </c>
      <c r="G326" s="38">
        <v>6579</v>
      </c>
      <c r="H326" s="26" t="s">
        <v>27</v>
      </c>
      <c r="I326" s="61">
        <f t="shared" si="6"/>
        <v>689479.2</v>
      </c>
    </row>
    <row r="327" spans="1:9">
      <c r="A327" s="14">
        <v>316</v>
      </c>
      <c r="B327" s="34">
        <v>100</v>
      </c>
      <c r="C327" s="30" t="s">
        <v>334</v>
      </c>
      <c r="D327" s="25" t="s">
        <v>11</v>
      </c>
      <c r="E327" s="25" t="s">
        <v>188</v>
      </c>
      <c r="F327" s="26" t="s">
        <v>318</v>
      </c>
      <c r="G327" s="42">
        <v>182</v>
      </c>
      <c r="H327" s="26" t="s">
        <v>13</v>
      </c>
      <c r="I327" s="61">
        <f t="shared" si="6"/>
        <v>18200</v>
      </c>
    </row>
    <row r="328" spans="1:9">
      <c r="A328" s="14">
        <v>317</v>
      </c>
      <c r="B328" s="34">
        <v>100</v>
      </c>
      <c r="C328" s="30" t="s">
        <v>335</v>
      </c>
      <c r="D328" s="25" t="s">
        <v>11</v>
      </c>
      <c r="E328" s="25" t="s">
        <v>188</v>
      </c>
      <c r="F328" s="26" t="s">
        <v>319</v>
      </c>
      <c r="G328" s="42">
        <v>91</v>
      </c>
      <c r="H328" s="26" t="s">
        <v>13</v>
      </c>
      <c r="I328" s="61">
        <f t="shared" si="6"/>
        <v>9100</v>
      </c>
    </row>
    <row r="329" spans="1:9" ht="60">
      <c r="A329" s="14">
        <v>318</v>
      </c>
      <c r="B329" s="34">
        <v>20</v>
      </c>
      <c r="C329" s="32" t="s">
        <v>1039</v>
      </c>
      <c r="D329" s="25" t="s">
        <v>11</v>
      </c>
      <c r="E329" s="25" t="s">
        <v>188</v>
      </c>
      <c r="F329" s="26" t="s">
        <v>19</v>
      </c>
      <c r="G329" s="41">
        <v>928</v>
      </c>
      <c r="H329" s="26" t="s">
        <v>13</v>
      </c>
      <c r="I329" s="61">
        <f t="shared" si="6"/>
        <v>18560</v>
      </c>
    </row>
    <row r="330" spans="1:9" ht="105">
      <c r="A330" s="14">
        <v>319</v>
      </c>
      <c r="B330" s="34">
        <v>20</v>
      </c>
      <c r="C330" s="30" t="s">
        <v>346</v>
      </c>
      <c r="D330" s="25" t="s">
        <v>11</v>
      </c>
      <c r="E330" s="25" t="s">
        <v>188</v>
      </c>
      <c r="F330" s="26" t="s">
        <v>320</v>
      </c>
      <c r="G330" s="38">
        <v>2400</v>
      </c>
      <c r="H330" s="26" t="s">
        <v>13</v>
      </c>
      <c r="I330" s="61">
        <f t="shared" si="6"/>
        <v>48000</v>
      </c>
    </row>
    <row r="331" spans="1:9" ht="51">
      <c r="A331" s="14">
        <v>320</v>
      </c>
      <c r="B331" s="12">
        <v>21</v>
      </c>
      <c r="C331" s="4" t="s">
        <v>1040</v>
      </c>
      <c r="D331" s="25" t="s">
        <v>11</v>
      </c>
      <c r="E331" s="25" t="s">
        <v>188</v>
      </c>
      <c r="F331" s="25" t="s">
        <v>26</v>
      </c>
      <c r="G331" s="39">
        <v>6579</v>
      </c>
      <c r="H331" s="25" t="s">
        <v>27</v>
      </c>
      <c r="I331" s="61">
        <f t="shared" si="6"/>
        <v>138159</v>
      </c>
    </row>
    <row r="332" spans="1:9" ht="60">
      <c r="A332" s="14">
        <v>321</v>
      </c>
      <c r="B332" s="34">
        <v>11</v>
      </c>
      <c r="C332" s="32" t="s">
        <v>345</v>
      </c>
      <c r="D332" s="25" t="s">
        <v>11</v>
      </c>
      <c r="E332" s="25" t="s">
        <v>188</v>
      </c>
      <c r="F332" s="26" t="s">
        <v>321</v>
      </c>
      <c r="G332" s="41">
        <v>584</v>
      </c>
      <c r="H332" s="26" t="s">
        <v>79</v>
      </c>
      <c r="I332" s="61">
        <f t="shared" si="6"/>
        <v>6424</v>
      </c>
    </row>
    <row r="333" spans="1:9" ht="30">
      <c r="A333" s="14">
        <v>322</v>
      </c>
      <c r="B333" s="34">
        <v>6</v>
      </c>
      <c r="C333" s="30" t="s">
        <v>1041</v>
      </c>
      <c r="D333" s="25" t="s">
        <v>11</v>
      </c>
      <c r="E333" s="25" t="s">
        <v>188</v>
      </c>
      <c r="F333" s="26" t="s">
        <v>322</v>
      </c>
      <c r="G333" s="38">
        <v>438</v>
      </c>
      <c r="H333" s="26" t="s">
        <v>79</v>
      </c>
      <c r="I333" s="61">
        <f t="shared" si="6"/>
        <v>2628</v>
      </c>
    </row>
    <row r="334" spans="1:9" ht="140.25">
      <c r="A334" s="14">
        <v>323</v>
      </c>
      <c r="B334" s="12">
        <v>11</v>
      </c>
      <c r="C334" s="6" t="s">
        <v>80</v>
      </c>
      <c r="D334" s="25" t="s">
        <v>11</v>
      </c>
      <c r="E334" s="25" t="s">
        <v>188</v>
      </c>
      <c r="F334" s="25" t="s">
        <v>39</v>
      </c>
      <c r="G334" s="39">
        <v>3299.7</v>
      </c>
      <c r="H334" s="25" t="s">
        <v>13</v>
      </c>
      <c r="I334" s="61">
        <f t="shared" si="6"/>
        <v>36296.699999999997</v>
      </c>
    </row>
    <row r="335" spans="1:9" ht="30">
      <c r="A335" s="14">
        <v>324</v>
      </c>
      <c r="B335" s="34">
        <v>15</v>
      </c>
      <c r="C335" s="32" t="s">
        <v>344</v>
      </c>
      <c r="D335" s="25" t="s">
        <v>11</v>
      </c>
      <c r="E335" s="25" t="s">
        <v>188</v>
      </c>
      <c r="F335" s="26" t="s">
        <v>323</v>
      </c>
      <c r="G335" s="41">
        <v>3215</v>
      </c>
      <c r="H335" s="26" t="s">
        <v>13</v>
      </c>
      <c r="I335" s="61">
        <f t="shared" si="6"/>
        <v>48225</v>
      </c>
    </row>
    <row r="336" spans="1:9" ht="30">
      <c r="A336" s="14">
        <v>325</v>
      </c>
      <c r="B336" s="34">
        <v>15</v>
      </c>
      <c r="C336" s="30" t="s">
        <v>343</v>
      </c>
      <c r="D336" s="25" t="s">
        <v>11</v>
      </c>
      <c r="E336" s="25" t="s">
        <v>188</v>
      </c>
      <c r="F336" s="26" t="s">
        <v>324</v>
      </c>
      <c r="G336" s="38">
        <v>1800</v>
      </c>
      <c r="H336" s="26" t="s">
        <v>13</v>
      </c>
      <c r="I336" s="61">
        <f t="shared" si="6"/>
        <v>27000</v>
      </c>
    </row>
    <row r="337" spans="1:9">
      <c r="A337" s="14">
        <v>326</v>
      </c>
      <c r="B337" s="12">
        <v>150</v>
      </c>
      <c r="C337" s="9" t="s">
        <v>336</v>
      </c>
      <c r="D337" s="25" t="s">
        <v>11</v>
      </c>
      <c r="E337" s="25" t="s">
        <v>188</v>
      </c>
      <c r="F337" s="25" t="s">
        <v>325</v>
      </c>
      <c r="G337" s="39">
        <v>800</v>
      </c>
      <c r="H337" s="25" t="s">
        <v>13</v>
      </c>
      <c r="I337" s="61">
        <f t="shared" si="6"/>
        <v>120000</v>
      </c>
    </row>
    <row r="338" spans="1:9" ht="30">
      <c r="A338" s="14">
        <v>327</v>
      </c>
      <c r="B338" s="34">
        <v>300</v>
      </c>
      <c r="C338" s="32" t="s">
        <v>342</v>
      </c>
      <c r="D338" s="25" t="s">
        <v>11</v>
      </c>
      <c r="E338" s="25" t="s">
        <v>188</v>
      </c>
      <c r="F338" s="26" t="s">
        <v>326</v>
      </c>
      <c r="G338" s="41">
        <v>1661</v>
      </c>
      <c r="H338" s="26" t="s">
        <v>13</v>
      </c>
      <c r="I338" s="61">
        <f t="shared" si="6"/>
        <v>498300</v>
      </c>
    </row>
    <row r="339" spans="1:9" ht="30">
      <c r="A339" s="14">
        <v>328</v>
      </c>
      <c r="B339" s="34">
        <v>40</v>
      </c>
      <c r="C339" s="30" t="s">
        <v>341</v>
      </c>
      <c r="D339" s="25" t="s">
        <v>11</v>
      </c>
      <c r="E339" s="25" t="s">
        <v>188</v>
      </c>
      <c r="F339" s="26" t="s">
        <v>327</v>
      </c>
      <c r="G339" s="38">
        <v>2124</v>
      </c>
      <c r="H339" s="26" t="s">
        <v>13</v>
      </c>
      <c r="I339" s="61">
        <f t="shared" si="6"/>
        <v>84960</v>
      </c>
    </row>
    <row r="340" spans="1:9">
      <c r="A340" s="14">
        <v>329</v>
      </c>
      <c r="B340" s="12">
        <v>340</v>
      </c>
      <c r="C340" s="9" t="s">
        <v>337</v>
      </c>
      <c r="D340" s="25" t="s">
        <v>11</v>
      </c>
      <c r="E340" s="25" t="s">
        <v>64</v>
      </c>
      <c r="F340" s="233" t="s">
        <v>328</v>
      </c>
      <c r="G340" s="39">
        <v>158</v>
      </c>
      <c r="H340" s="25" t="s">
        <v>13</v>
      </c>
      <c r="I340" s="61">
        <f t="shared" si="6"/>
        <v>53720</v>
      </c>
    </row>
    <row r="341" spans="1:9">
      <c r="A341" s="14">
        <v>330</v>
      </c>
      <c r="B341" s="34">
        <v>340</v>
      </c>
      <c r="C341" s="32" t="s">
        <v>338</v>
      </c>
      <c r="D341" s="25" t="s">
        <v>11</v>
      </c>
      <c r="E341" s="25" t="s">
        <v>188</v>
      </c>
      <c r="F341" s="26" t="s">
        <v>329</v>
      </c>
      <c r="G341" s="41">
        <v>55</v>
      </c>
      <c r="H341" s="26" t="s">
        <v>13</v>
      </c>
      <c r="I341" s="61">
        <f t="shared" si="6"/>
        <v>18700</v>
      </c>
    </row>
    <row r="342" spans="1:9">
      <c r="A342" s="14">
        <v>331</v>
      </c>
      <c r="B342" s="34">
        <v>100</v>
      </c>
      <c r="C342" s="30" t="s">
        <v>229</v>
      </c>
      <c r="D342" s="25" t="s">
        <v>11</v>
      </c>
      <c r="E342" s="25" t="s">
        <v>64</v>
      </c>
      <c r="F342" s="26" t="s">
        <v>168</v>
      </c>
      <c r="G342" s="38">
        <v>117.5</v>
      </c>
      <c r="H342" s="26" t="s">
        <v>56</v>
      </c>
      <c r="I342" s="61">
        <f t="shared" si="6"/>
        <v>11750</v>
      </c>
    </row>
    <row r="343" spans="1:9">
      <c r="A343" s="14">
        <v>332</v>
      </c>
      <c r="B343" s="12">
        <v>60</v>
      </c>
      <c r="C343" s="9" t="s">
        <v>339</v>
      </c>
      <c r="D343" s="25" t="s">
        <v>11</v>
      </c>
      <c r="E343" s="25" t="s">
        <v>64</v>
      </c>
      <c r="F343" s="25" t="s">
        <v>330</v>
      </c>
      <c r="G343" s="39">
        <v>13</v>
      </c>
      <c r="H343" s="25" t="s">
        <v>13</v>
      </c>
      <c r="I343" s="61">
        <f t="shared" si="6"/>
        <v>780</v>
      </c>
    </row>
    <row r="344" spans="1:9" ht="30">
      <c r="A344" s="14">
        <v>333</v>
      </c>
      <c r="B344" s="34">
        <v>16</v>
      </c>
      <c r="C344" s="30" t="s">
        <v>1042</v>
      </c>
      <c r="D344" s="25" t="s">
        <v>11</v>
      </c>
      <c r="E344" s="25" t="s">
        <v>188</v>
      </c>
      <c r="F344" s="26" t="s">
        <v>331</v>
      </c>
      <c r="G344" s="38">
        <v>500</v>
      </c>
      <c r="H344" s="26" t="s">
        <v>13</v>
      </c>
      <c r="I344" s="61">
        <f t="shared" si="6"/>
        <v>8000</v>
      </c>
    </row>
    <row r="345" spans="1:9">
      <c r="A345" s="14">
        <v>334</v>
      </c>
      <c r="B345" s="12">
        <v>5.0999999999999996</v>
      </c>
      <c r="C345" s="9" t="s">
        <v>1043</v>
      </c>
      <c r="D345" s="25" t="s">
        <v>11</v>
      </c>
      <c r="E345" s="25" t="s">
        <v>188</v>
      </c>
      <c r="F345" s="233" t="s">
        <v>332</v>
      </c>
      <c r="G345" s="39">
        <v>41876.1</v>
      </c>
      <c r="H345" s="25" t="s">
        <v>58</v>
      </c>
      <c r="I345" s="61">
        <f t="shared" si="6"/>
        <v>213568.11</v>
      </c>
    </row>
    <row r="346" spans="1:9" s="20" customFormat="1">
      <c r="A346" s="14"/>
      <c r="B346" s="15"/>
      <c r="C346" s="16"/>
      <c r="D346" s="14"/>
      <c r="E346" s="14"/>
      <c r="F346" s="15"/>
      <c r="G346" s="14"/>
      <c r="H346" s="14" t="s">
        <v>150</v>
      </c>
      <c r="I346" s="61">
        <f>SUM(I281:I345)</f>
        <v>3880706.6325999997</v>
      </c>
    </row>
    <row r="347" spans="1:9" s="20" customFormat="1">
      <c r="A347" s="14"/>
      <c r="B347" s="15"/>
      <c r="C347" s="16"/>
      <c r="D347" s="14"/>
      <c r="E347" s="14"/>
      <c r="F347" s="15"/>
      <c r="G347" s="14"/>
      <c r="H347" s="14"/>
      <c r="I347" s="17"/>
    </row>
    <row r="348" spans="1:9" s="20" customFormat="1">
      <c r="A348" s="240" t="s">
        <v>185</v>
      </c>
      <c r="B348" s="240"/>
      <c r="C348" s="240"/>
      <c r="D348" s="240"/>
      <c r="E348" s="240"/>
      <c r="F348" s="240"/>
      <c r="G348" s="240"/>
      <c r="H348" s="240"/>
      <c r="I348" s="19">
        <f>SUM(I346,I279,I204,I129)</f>
        <v>26198455.329399996</v>
      </c>
    </row>
    <row r="349" spans="1:9" s="20" customFormat="1">
      <c r="A349" s="240" t="s">
        <v>186</v>
      </c>
      <c r="B349" s="240"/>
      <c r="C349" s="240"/>
      <c r="D349" s="240"/>
      <c r="E349" s="240"/>
      <c r="F349" s="240"/>
      <c r="G349" s="240"/>
      <c r="H349" s="240"/>
      <c r="I349" s="19">
        <f>I348*18%</f>
        <v>4715721.9592919992</v>
      </c>
    </row>
    <row r="350" spans="1:9">
      <c r="A350" s="240" t="s">
        <v>187</v>
      </c>
      <c r="B350" s="240"/>
      <c r="C350" s="240"/>
      <c r="D350" s="240"/>
      <c r="E350" s="240"/>
      <c r="F350" s="240"/>
      <c r="G350" s="240"/>
      <c r="H350" s="240"/>
      <c r="I350" s="19">
        <f>I348+I349</f>
        <v>30914177.288691994</v>
      </c>
    </row>
    <row r="351" spans="1:9">
      <c r="A351" s="14"/>
      <c r="B351" s="15"/>
      <c r="C351" s="16"/>
      <c r="D351" s="14"/>
      <c r="E351" s="14"/>
      <c r="F351" s="15"/>
      <c r="G351" s="14"/>
      <c r="H351" s="14"/>
      <c r="I351" s="193"/>
    </row>
    <row r="352" spans="1:9" ht="15.75">
      <c r="A352" s="14"/>
      <c r="B352" s="247" t="s">
        <v>740</v>
      </c>
      <c r="C352" s="247"/>
      <c r="D352" s="247"/>
      <c r="E352" s="247"/>
      <c r="F352" s="247"/>
      <c r="G352" s="247"/>
      <c r="H352" s="247"/>
      <c r="I352" s="247"/>
    </row>
    <row r="353" spans="1:9" ht="29.25" customHeight="1">
      <c r="A353" s="14"/>
      <c r="B353" s="194" t="s">
        <v>741</v>
      </c>
      <c r="C353" s="195" t="s">
        <v>742</v>
      </c>
      <c r="D353" s="196" t="s">
        <v>743</v>
      </c>
      <c r="E353" s="196" t="s">
        <v>744</v>
      </c>
      <c r="F353" s="196" t="s">
        <v>745</v>
      </c>
      <c r="G353" s="197" t="s">
        <v>746</v>
      </c>
      <c r="H353" s="198" t="s">
        <v>747</v>
      </c>
      <c r="I353" s="199" t="s">
        <v>8</v>
      </c>
    </row>
    <row r="354" spans="1:9" ht="78.75">
      <c r="A354" s="14">
        <v>1</v>
      </c>
      <c r="B354" s="200">
        <v>459.40000000000003</v>
      </c>
      <c r="C354" s="201" t="s">
        <v>1044</v>
      </c>
      <c r="D354" s="202" t="s">
        <v>748</v>
      </c>
      <c r="E354" s="202" t="s">
        <v>188</v>
      </c>
      <c r="F354" s="203" t="s">
        <v>189</v>
      </c>
      <c r="G354" s="204">
        <v>486</v>
      </c>
      <c r="H354" s="205" t="s">
        <v>749</v>
      </c>
      <c r="I354" s="206">
        <f>G354*B354</f>
        <v>223268.40000000002</v>
      </c>
    </row>
    <row r="355" spans="1:9" ht="47.25">
      <c r="A355" s="14">
        <v>2</v>
      </c>
      <c r="B355" s="200">
        <v>60.7</v>
      </c>
      <c r="C355" s="201" t="s">
        <v>750</v>
      </c>
      <c r="D355" s="202" t="s">
        <v>748</v>
      </c>
      <c r="E355" s="202" t="s">
        <v>188</v>
      </c>
      <c r="F355" s="207" t="s">
        <v>751</v>
      </c>
      <c r="G355" s="208">
        <v>3955</v>
      </c>
      <c r="H355" s="209" t="s">
        <v>749</v>
      </c>
      <c r="I355" s="206">
        <f t="shared" ref="I355:I412" si="7">G355*B355</f>
        <v>240068.5</v>
      </c>
    </row>
    <row r="356" spans="1:9" ht="141.75">
      <c r="A356" s="14">
        <v>3</v>
      </c>
      <c r="B356" s="200">
        <v>100.19999999999999</v>
      </c>
      <c r="C356" s="201" t="s">
        <v>752</v>
      </c>
      <c r="D356" s="202" t="s">
        <v>748</v>
      </c>
      <c r="E356" s="202" t="s">
        <v>188</v>
      </c>
      <c r="F356" s="203" t="s">
        <v>190</v>
      </c>
      <c r="G356" s="204">
        <v>4877</v>
      </c>
      <c r="H356" s="209" t="s">
        <v>749</v>
      </c>
      <c r="I356" s="206">
        <f t="shared" si="7"/>
        <v>488675.39999999997</v>
      </c>
    </row>
    <row r="357" spans="1:9" ht="94.5">
      <c r="A357" s="14">
        <v>4</v>
      </c>
      <c r="B357" s="200">
        <v>12.299999999999999</v>
      </c>
      <c r="C357" s="201" t="s">
        <v>753</v>
      </c>
      <c r="D357" s="202" t="s">
        <v>748</v>
      </c>
      <c r="E357" s="202" t="s">
        <v>188</v>
      </c>
      <c r="F357" s="203" t="s">
        <v>191</v>
      </c>
      <c r="G357" s="204">
        <v>4967</v>
      </c>
      <c r="H357" s="209" t="s">
        <v>749</v>
      </c>
      <c r="I357" s="206">
        <f t="shared" si="7"/>
        <v>61094.099999999991</v>
      </c>
    </row>
    <row r="358" spans="1:9" ht="63">
      <c r="A358" s="14">
        <v>5</v>
      </c>
      <c r="B358" s="200">
        <v>34.4</v>
      </c>
      <c r="C358" s="210" t="s">
        <v>754</v>
      </c>
      <c r="D358" s="202" t="s">
        <v>748</v>
      </c>
      <c r="E358" s="202" t="s">
        <v>188</v>
      </c>
      <c r="F358" s="203" t="s">
        <v>755</v>
      </c>
      <c r="G358" s="204">
        <v>6247</v>
      </c>
      <c r="H358" s="209" t="s">
        <v>749</v>
      </c>
      <c r="I358" s="206">
        <f t="shared" si="7"/>
        <v>214896.8</v>
      </c>
    </row>
    <row r="359" spans="1:9" ht="110.25">
      <c r="A359" s="14">
        <v>6</v>
      </c>
      <c r="B359" s="200">
        <v>312.10000000000002</v>
      </c>
      <c r="C359" s="201" t="s">
        <v>756</v>
      </c>
      <c r="D359" s="202" t="s">
        <v>748</v>
      </c>
      <c r="E359" s="202" t="s">
        <v>188</v>
      </c>
      <c r="F359" s="203" t="s">
        <v>757</v>
      </c>
      <c r="G359" s="204">
        <v>309</v>
      </c>
      <c r="H359" s="209" t="s">
        <v>749</v>
      </c>
      <c r="I359" s="206">
        <f t="shared" si="7"/>
        <v>96438.900000000009</v>
      </c>
    </row>
    <row r="360" spans="1:9" ht="299.25">
      <c r="A360" s="14">
        <v>8</v>
      </c>
      <c r="B360" s="200">
        <v>115.19999999999999</v>
      </c>
      <c r="C360" s="201" t="s">
        <v>1045</v>
      </c>
      <c r="D360" s="202" t="s">
        <v>748</v>
      </c>
      <c r="E360" s="202" t="s">
        <v>188</v>
      </c>
      <c r="F360" s="203" t="s">
        <v>192</v>
      </c>
      <c r="G360" s="204">
        <v>9629</v>
      </c>
      <c r="H360" s="205" t="s">
        <v>749</v>
      </c>
      <c r="I360" s="206">
        <f t="shared" si="7"/>
        <v>1109260.7999999998</v>
      </c>
    </row>
    <row r="361" spans="1:9" ht="31.5">
      <c r="A361" s="14">
        <v>9</v>
      </c>
      <c r="B361" s="200">
        <v>35.1</v>
      </c>
      <c r="C361" s="201" t="s">
        <v>758</v>
      </c>
      <c r="D361" s="202" t="s">
        <v>748</v>
      </c>
      <c r="E361" s="202" t="s">
        <v>188</v>
      </c>
      <c r="F361" s="203" t="s">
        <v>193</v>
      </c>
      <c r="G361" s="204">
        <v>13378</v>
      </c>
      <c r="H361" s="209" t="s">
        <v>749</v>
      </c>
      <c r="I361" s="206">
        <f t="shared" si="7"/>
        <v>469567.80000000005</v>
      </c>
    </row>
    <row r="362" spans="1:9" ht="31.5">
      <c r="A362" s="14">
        <v>10</v>
      </c>
      <c r="B362" s="200">
        <v>7.2</v>
      </c>
      <c r="C362" s="201" t="s">
        <v>759</v>
      </c>
      <c r="D362" s="202" t="s">
        <v>748</v>
      </c>
      <c r="E362" s="202" t="s">
        <v>188</v>
      </c>
      <c r="F362" s="211" t="s">
        <v>760</v>
      </c>
      <c r="G362" s="204">
        <v>13378</v>
      </c>
      <c r="H362" s="209" t="s">
        <v>749</v>
      </c>
      <c r="I362" s="206">
        <f t="shared" si="7"/>
        <v>96321.600000000006</v>
      </c>
    </row>
    <row r="363" spans="1:9" ht="31.5">
      <c r="A363" s="14">
        <v>11</v>
      </c>
      <c r="B363" s="200">
        <v>7.2</v>
      </c>
      <c r="C363" s="201" t="s">
        <v>761</v>
      </c>
      <c r="D363" s="202" t="s">
        <v>748</v>
      </c>
      <c r="E363" s="202" t="s">
        <v>188</v>
      </c>
      <c r="F363" s="211" t="s">
        <v>762</v>
      </c>
      <c r="G363" s="204">
        <v>13780</v>
      </c>
      <c r="H363" s="209" t="s">
        <v>749</v>
      </c>
      <c r="I363" s="206">
        <f t="shared" si="7"/>
        <v>99216</v>
      </c>
    </row>
    <row r="364" spans="1:9" ht="31.5">
      <c r="A364" s="14">
        <v>12</v>
      </c>
      <c r="B364" s="200">
        <v>15.6</v>
      </c>
      <c r="C364" s="201" t="s">
        <v>763</v>
      </c>
      <c r="D364" s="202" t="s">
        <v>748</v>
      </c>
      <c r="E364" s="202" t="s">
        <v>188</v>
      </c>
      <c r="F364" s="203" t="s">
        <v>764</v>
      </c>
      <c r="G364" s="204">
        <v>12500</v>
      </c>
      <c r="H364" s="209" t="s">
        <v>749</v>
      </c>
      <c r="I364" s="206">
        <f t="shared" si="7"/>
        <v>195000</v>
      </c>
    </row>
    <row r="365" spans="1:9" ht="31.5">
      <c r="A365" s="14">
        <v>13</v>
      </c>
      <c r="B365" s="200">
        <v>0.79999999999999993</v>
      </c>
      <c r="C365" s="201" t="s">
        <v>765</v>
      </c>
      <c r="D365" s="202" t="s">
        <v>748</v>
      </c>
      <c r="E365" s="202" t="s">
        <v>188</v>
      </c>
      <c r="F365" s="211" t="s">
        <v>766</v>
      </c>
      <c r="G365" s="204">
        <v>13208</v>
      </c>
      <c r="H365" s="205" t="s">
        <v>749</v>
      </c>
      <c r="I365" s="206">
        <f t="shared" si="7"/>
        <v>10566.4</v>
      </c>
    </row>
    <row r="366" spans="1:9" ht="31.5">
      <c r="A366" s="14">
        <v>14</v>
      </c>
      <c r="B366" s="200">
        <v>0.79999999999999993</v>
      </c>
      <c r="C366" s="201" t="s">
        <v>767</v>
      </c>
      <c r="D366" s="202" t="s">
        <v>748</v>
      </c>
      <c r="E366" s="202" t="s">
        <v>188</v>
      </c>
      <c r="F366" s="211" t="s">
        <v>768</v>
      </c>
      <c r="G366" s="204">
        <v>13495</v>
      </c>
      <c r="H366" s="209" t="s">
        <v>749</v>
      </c>
      <c r="I366" s="206">
        <f t="shared" si="7"/>
        <v>10796</v>
      </c>
    </row>
    <row r="367" spans="1:9" ht="31.5">
      <c r="A367" s="14">
        <v>15</v>
      </c>
      <c r="B367" s="200">
        <v>9.9</v>
      </c>
      <c r="C367" s="201" t="s">
        <v>769</v>
      </c>
      <c r="D367" s="202" t="s">
        <v>748</v>
      </c>
      <c r="E367" s="202" t="s">
        <v>188</v>
      </c>
      <c r="F367" s="203" t="s">
        <v>770</v>
      </c>
      <c r="G367" s="204">
        <v>1386</v>
      </c>
      <c r="H367" s="209" t="s">
        <v>771</v>
      </c>
      <c r="I367" s="206">
        <f t="shared" si="7"/>
        <v>13721.4</v>
      </c>
    </row>
    <row r="368" spans="1:9" ht="31.5">
      <c r="A368" s="14">
        <v>16</v>
      </c>
      <c r="B368" s="200">
        <v>9.9</v>
      </c>
      <c r="C368" s="201" t="s">
        <v>772</v>
      </c>
      <c r="D368" s="202" t="s">
        <v>748</v>
      </c>
      <c r="E368" s="202" t="s">
        <v>188</v>
      </c>
      <c r="F368" s="203" t="s">
        <v>773</v>
      </c>
      <c r="G368" s="204">
        <v>1429</v>
      </c>
      <c r="H368" s="205" t="s">
        <v>771</v>
      </c>
      <c r="I368" s="206">
        <f t="shared" si="7"/>
        <v>14147.1</v>
      </c>
    </row>
    <row r="369" spans="1:9" ht="31.5">
      <c r="A369" s="14">
        <v>17</v>
      </c>
      <c r="B369" s="200">
        <v>19.8</v>
      </c>
      <c r="C369" s="201" t="s">
        <v>774</v>
      </c>
      <c r="D369" s="202" t="s">
        <v>748</v>
      </c>
      <c r="E369" s="202" t="s">
        <v>188</v>
      </c>
      <c r="F369" s="211" t="s">
        <v>775</v>
      </c>
      <c r="G369" s="204">
        <v>12416</v>
      </c>
      <c r="H369" s="205" t="s">
        <v>749</v>
      </c>
      <c r="I369" s="206">
        <f t="shared" si="7"/>
        <v>245836.80000000002</v>
      </c>
    </row>
    <row r="370" spans="1:9" ht="31.5">
      <c r="A370" s="14">
        <v>18</v>
      </c>
      <c r="B370" s="200">
        <v>19.8</v>
      </c>
      <c r="C370" s="201" t="s">
        <v>776</v>
      </c>
      <c r="D370" s="202" t="s">
        <v>748</v>
      </c>
      <c r="E370" s="202" t="s">
        <v>188</v>
      </c>
      <c r="F370" s="211" t="s">
        <v>777</v>
      </c>
      <c r="G370" s="204">
        <v>12416</v>
      </c>
      <c r="H370" s="205" t="s">
        <v>749</v>
      </c>
      <c r="I370" s="206">
        <f t="shared" si="7"/>
        <v>245836.80000000002</v>
      </c>
    </row>
    <row r="371" spans="1:9" ht="31.5">
      <c r="A371" s="14">
        <v>19</v>
      </c>
      <c r="B371" s="200">
        <v>19.8</v>
      </c>
      <c r="C371" s="201" t="s">
        <v>778</v>
      </c>
      <c r="D371" s="202" t="s">
        <v>748</v>
      </c>
      <c r="E371" s="202" t="s">
        <v>188</v>
      </c>
      <c r="F371" s="211" t="s">
        <v>779</v>
      </c>
      <c r="G371" s="204">
        <v>12753</v>
      </c>
      <c r="H371" s="205" t="s">
        <v>749</v>
      </c>
      <c r="I371" s="206">
        <f t="shared" si="7"/>
        <v>252509.40000000002</v>
      </c>
    </row>
    <row r="372" spans="1:9" ht="31.5">
      <c r="A372" s="14">
        <v>20</v>
      </c>
      <c r="B372" s="200">
        <v>20.399999999999999</v>
      </c>
      <c r="C372" s="201" t="s">
        <v>780</v>
      </c>
      <c r="D372" s="202" t="s">
        <v>748</v>
      </c>
      <c r="E372" s="202" t="s">
        <v>188</v>
      </c>
      <c r="F372" s="211" t="s">
        <v>781</v>
      </c>
      <c r="G372" s="204">
        <v>11004</v>
      </c>
      <c r="H372" s="205" t="s">
        <v>749</v>
      </c>
      <c r="I372" s="206">
        <f t="shared" si="7"/>
        <v>224481.59999999998</v>
      </c>
    </row>
    <row r="373" spans="1:9" ht="31.5">
      <c r="A373" s="14">
        <v>21</v>
      </c>
      <c r="B373" s="200">
        <v>20</v>
      </c>
      <c r="C373" s="201" t="s">
        <v>782</v>
      </c>
      <c r="D373" s="202" t="s">
        <v>748</v>
      </c>
      <c r="E373" s="202" t="s">
        <v>188</v>
      </c>
      <c r="F373" s="211" t="s">
        <v>783</v>
      </c>
      <c r="G373" s="204">
        <v>11004</v>
      </c>
      <c r="H373" s="205" t="s">
        <v>749</v>
      </c>
      <c r="I373" s="206">
        <f t="shared" si="7"/>
        <v>220080</v>
      </c>
    </row>
    <row r="374" spans="1:9" ht="31.5">
      <c r="A374" s="14">
        <v>22</v>
      </c>
      <c r="B374" s="200">
        <v>20</v>
      </c>
      <c r="C374" s="201" t="s">
        <v>784</v>
      </c>
      <c r="D374" s="202" t="s">
        <v>748</v>
      </c>
      <c r="E374" s="202" t="s">
        <v>188</v>
      </c>
      <c r="F374" s="211" t="s">
        <v>785</v>
      </c>
      <c r="G374" s="204">
        <v>11220</v>
      </c>
      <c r="H374" s="205" t="s">
        <v>749</v>
      </c>
      <c r="I374" s="206">
        <f t="shared" si="7"/>
        <v>224400</v>
      </c>
    </row>
    <row r="375" spans="1:9" ht="283.5">
      <c r="A375" s="14">
        <v>23</v>
      </c>
      <c r="B375" s="200">
        <v>39.220999999999997</v>
      </c>
      <c r="C375" s="201" t="s">
        <v>786</v>
      </c>
      <c r="D375" s="202" t="s">
        <v>748</v>
      </c>
      <c r="E375" s="202" t="s">
        <v>188</v>
      </c>
      <c r="F375" s="203" t="s">
        <v>194</v>
      </c>
      <c r="G375" s="204">
        <v>69637</v>
      </c>
      <c r="H375" s="205" t="s">
        <v>787</v>
      </c>
      <c r="I375" s="206">
        <f t="shared" si="7"/>
        <v>2731232.7769999998</v>
      </c>
    </row>
    <row r="376" spans="1:9" ht="78.75">
      <c r="A376" s="14">
        <v>25</v>
      </c>
      <c r="B376" s="200">
        <v>51.995180000000005</v>
      </c>
      <c r="C376" s="201" t="s">
        <v>1046</v>
      </c>
      <c r="D376" s="202" t="s">
        <v>748</v>
      </c>
      <c r="E376" s="202" t="s">
        <v>188</v>
      </c>
      <c r="F376" s="203" t="s">
        <v>788</v>
      </c>
      <c r="G376" s="204">
        <v>8332</v>
      </c>
      <c r="H376" s="205" t="s">
        <v>749</v>
      </c>
      <c r="I376" s="206">
        <f t="shared" si="7"/>
        <v>433223.83976000006</v>
      </c>
    </row>
    <row r="377" spans="1:9" ht="78.75">
      <c r="A377" s="14">
        <v>26</v>
      </c>
      <c r="B377" s="200">
        <v>57.874825000000001</v>
      </c>
      <c r="C377" s="201" t="s">
        <v>1055</v>
      </c>
      <c r="D377" s="202" t="s">
        <v>748</v>
      </c>
      <c r="E377" s="202" t="s">
        <v>188</v>
      </c>
      <c r="F377" s="211" t="s">
        <v>789</v>
      </c>
      <c r="G377" s="204">
        <v>8332</v>
      </c>
      <c r="H377" s="205" t="s">
        <v>749</v>
      </c>
      <c r="I377" s="206">
        <f t="shared" si="7"/>
        <v>482213.04190000001</v>
      </c>
    </row>
    <row r="378" spans="1:9" ht="78.75">
      <c r="A378" s="14">
        <v>27</v>
      </c>
      <c r="B378" s="200">
        <v>71.041300000000007</v>
      </c>
      <c r="C378" s="201" t="s">
        <v>1056</v>
      </c>
      <c r="D378" s="202" t="s">
        <v>748</v>
      </c>
      <c r="E378" s="202" t="s">
        <v>188</v>
      </c>
      <c r="F378" s="211" t="s">
        <v>790</v>
      </c>
      <c r="G378" s="204">
        <v>8596</v>
      </c>
      <c r="H378" s="205" t="s">
        <v>749</v>
      </c>
      <c r="I378" s="206">
        <f t="shared" si="7"/>
        <v>610671.0148</v>
      </c>
    </row>
    <row r="379" spans="1:9" ht="173.25">
      <c r="A379" s="14">
        <v>29</v>
      </c>
      <c r="B379" s="200">
        <v>1078.1501000000001</v>
      </c>
      <c r="C379" s="201" t="s">
        <v>1057</v>
      </c>
      <c r="D379" s="202" t="s">
        <v>748</v>
      </c>
      <c r="E379" s="202" t="s">
        <v>188</v>
      </c>
      <c r="F379" s="203" t="s">
        <v>195</v>
      </c>
      <c r="G379" s="204">
        <v>569</v>
      </c>
      <c r="H379" s="205" t="s">
        <v>771</v>
      </c>
      <c r="I379" s="206">
        <f t="shared" si="7"/>
        <v>613467.40690000006</v>
      </c>
    </row>
    <row r="380" spans="1:9" ht="173.25">
      <c r="A380" s="14">
        <v>30</v>
      </c>
      <c r="B380" s="200">
        <v>1192.9851000000001</v>
      </c>
      <c r="C380" s="201" t="s">
        <v>1058</v>
      </c>
      <c r="D380" s="202" t="s">
        <v>748</v>
      </c>
      <c r="E380" s="202" t="s">
        <v>188</v>
      </c>
      <c r="F380" s="203" t="s">
        <v>791</v>
      </c>
      <c r="G380" s="204">
        <v>569</v>
      </c>
      <c r="H380" s="205" t="s">
        <v>771</v>
      </c>
      <c r="I380" s="206">
        <f t="shared" si="7"/>
        <v>678808.52190000005</v>
      </c>
    </row>
    <row r="381" spans="1:9" ht="173.25">
      <c r="A381" s="14">
        <v>31</v>
      </c>
      <c r="B381" s="200">
        <v>1270.4251000000002</v>
      </c>
      <c r="C381" s="201" t="s">
        <v>1059</v>
      </c>
      <c r="D381" s="202" t="s">
        <v>748</v>
      </c>
      <c r="E381" s="202" t="s">
        <v>188</v>
      </c>
      <c r="F381" s="203" t="s">
        <v>792</v>
      </c>
      <c r="G381" s="204">
        <v>575</v>
      </c>
      <c r="H381" s="212" t="s">
        <v>771</v>
      </c>
      <c r="I381" s="206">
        <f t="shared" si="7"/>
        <v>730494.43250000011</v>
      </c>
    </row>
    <row r="382" spans="1:9" ht="173.25">
      <c r="A382" s="14">
        <v>33</v>
      </c>
      <c r="B382" s="200">
        <v>146.6</v>
      </c>
      <c r="C382" s="201" t="s">
        <v>1047</v>
      </c>
      <c r="D382" s="202" t="s">
        <v>748</v>
      </c>
      <c r="E382" s="202" t="s">
        <v>188</v>
      </c>
      <c r="F382" s="203" t="s">
        <v>793</v>
      </c>
      <c r="G382" s="213">
        <v>591</v>
      </c>
      <c r="H382" s="212" t="s">
        <v>771</v>
      </c>
      <c r="I382" s="206">
        <f t="shared" si="7"/>
        <v>86640.599999999991</v>
      </c>
    </row>
    <row r="383" spans="1:9" ht="78.75">
      <c r="A383" s="14">
        <v>34</v>
      </c>
      <c r="B383" s="200">
        <v>23.3</v>
      </c>
      <c r="C383" s="201" t="s">
        <v>794</v>
      </c>
      <c r="D383" s="202" t="s">
        <v>748</v>
      </c>
      <c r="E383" s="202" t="s">
        <v>188</v>
      </c>
      <c r="F383" s="203" t="s">
        <v>795</v>
      </c>
      <c r="G383" s="204">
        <v>127</v>
      </c>
      <c r="H383" s="212" t="s">
        <v>771</v>
      </c>
      <c r="I383" s="206">
        <f t="shared" si="7"/>
        <v>2959.1</v>
      </c>
    </row>
    <row r="384" spans="1:9" ht="267.75">
      <c r="A384" s="14">
        <v>35</v>
      </c>
      <c r="B384" s="200">
        <v>6.51</v>
      </c>
      <c r="C384" s="201" t="s">
        <v>796</v>
      </c>
      <c r="D384" s="202" t="s">
        <v>748</v>
      </c>
      <c r="E384" s="202" t="s">
        <v>188</v>
      </c>
      <c r="F384" s="203" t="s">
        <v>797</v>
      </c>
      <c r="G384" s="204">
        <v>7314</v>
      </c>
      <c r="H384" s="212" t="s">
        <v>771</v>
      </c>
      <c r="I384" s="206">
        <f t="shared" si="7"/>
        <v>47614.14</v>
      </c>
    </row>
    <row r="385" spans="1:9" ht="78.75">
      <c r="A385" s="14">
        <v>36</v>
      </c>
      <c r="B385" s="200">
        <v>25.69</v>
      </c>
      <c r="C385" s="201" t="s">
        <v>798</v>
      </c>
      <c r="D385" s="202" t="s">
        <v>748</v>
      </c>
      <c r="E385" s="202" t="s">
        <v>188</v>
      </c>
      <c r="F385" s="203" t="s">
        <v>799</v>
      </c>
      <c r="G385" s="214">
        <v>6222</v>
      </c>
      <c r="H385" s="215" t="s">
        <v>771</v>
      </c>
      <c r="I385" s="206">
        <f t="shared" si="7"/>
        <v>159843.18000000002</v>
      </c>
    </row>
    <row r="386" spans="1:9" ht="78.75">
      <c r="A386" s="14">
        <v>37</v>
      </c>
      <c r="B386" s="200">
        <v>23.04</v>
      </c>
      <c r="C386" s="201" t="s">
        <v>800</v>
      </c>
      <c r="D386" s="202" t="s">
        <v>748</v>
      </c>
      <c r="E386" s="202" t="s">
        <v>188</v>
      </c>
      <c r="F386" s="203" t="s">
        <v>801</v>
      </c>
      <c r="G386" s="204">
        <v>3777</v>
      </c>
      <c r="H386" s="215" t="s">
        <v>771</v>
      </c>
      <c r="I386" s="206">
        <f t="shared" si="7"/>
        <v>87022.080000000002</v>
      </c>
    </row>
    <row r="387" spans="1:9" ht="94.5">
      <c r="A387" s="14">
        <v>38</v>
      </c>
      <c r="B387" s="200">
        <v>80.150399999999991</v>
      </c>
      <c r="C387" s="216" t="s">
        <v>802</v>
      </c>
      <c r="D387" s="202" t="s">
        <v>748</v>
      </c>
      <c r="E387" s="202" t="s">
        <v>188</v>
      </c>
      <c r="F387" s="203" t="s">
        <v>803</v>
      </c>
      <c r="G387" s="204">
        <v>2990</v>
      </c>
      <c r="H387" s="215" t="s">
        <v>771</v>
      </c>
      <c r="I387" s="206">
        <f t="shared" si="7"/>
        <v>239649.69599999997</v>
      </c>
    </row>
    <row r="388" spans="1:9" ht="94.5">
      <c r="A388" s="14">
        <v>39</v>
      </c>
      <c r="B388" s="200">
        <v>297.2</v>
      </c>
      <c r="C388" s="201" t="s">
        <v>804</v>
      </c>
      <c r="D388" s="202" t="s">
        <v>748</v>
      </c>
      <c r="E388" s="202" t="s">
        <v>188</v>
      </c>
      <c r="F388" s="203" t="s">
        <v>805</v>
      </c>
      <c r="G388" s="204">
        <v>1018</v>
      </c>
      <c r="H388" s="212" t="s">
        <v>771</v>
      </c>
      <c r="I388" s="206">
        <f t="shared" si="7"/>
        <v>302549.59999999998</v>
      </c>
    </row>
    <row r="389" spans="1:9" ht="47.25">
      <c r="A389" s="14">
        <v>40</v>
      </c>
      <c r="B389" s="200">
        <v>9.7999999999999989</v>
      </c>
      <c r="C389" s="201" t="s">
        <v>806</v>
      </c>
      <c r="D389" s="202" t="s">
        <v>748</v>
      </c>
      <c r="E389" s="202" t="s">
        <v>188</v>
      </c>
      <c r="F389" s="203" t="s">
        <v>807</v>
      </c>
      <c r="G389" s="204">
        <v>1074</v>
      </c>
      <c r="H389" s="212" t="s">
        <v>771</v>
      </c>
      <c r="I389" s="206">
        <f t="shared" si="7"/>
        <v>10525.199999999999</v>
      </c>
    </row>
    <row r="390" spans="1:9" ht="110.25">
      <c r="A390" s="14">
        <v>41</v>
      </c>
      <c r="B390" s="200">
        <v>30.400000000000002</v>
      </c>
      <c r="C390" s="201" t="s">
        <v>808</v>
      </c>
      <c r="D390" s="202" t="s">
        <v>748</v>
      </c>
      <c r="E390" s="202" t="s">
        <v>188</v>
      </c>
      <c r="F390" s="203" t="s">
        <v>809</v>
      </c>
      <c r="G390" s="204">
        <v>791</v>
      </c>
      <c r="H390" s="205" t="s">
        <v>771</v>
      </c>
      <c r="I390" s="206">
        <f t="shared" si="7"/>
        <v>24046.400000000001</v>
      </c>
    </row>
    <row r="391" spans="1:9" ht="47.25">
      <c r="A391" s="14">
        <v>42</v>
      </c>
      <c r="B391" s="200">
        <v>5.6</v>
      </c>
      <c r="C391" s="201" t="s">
        <v>810</v>
      </c>
      <c r="D391" s="202" t="s">
        <v>748</v>
      </c>
      <c r="E391" s="202" t="s">
        <v>188</v>
      </c>
      <c r="F391" s="203" t="s">
        <v>811</v>
      </c>
      <c r="G391" s="204">
        <v>880</v>
      </c>
      <c r="H391" s="212" t="s">
        <v>771</v>
      </c>
      <c r="I391" s="206">
        <f t="shared" si="7"/>
        <v>4928</v>
      </c>
    </row>
    <row r="392" spans="1:9" ht="78.75">
      <c r="A392" s="14">
        <v>44</v>
      </c>
      <c r="B392" s="200">
        <v>435.70700000000005</v>
      </c>
      <c r="C392" s="201" t="s">
        <v>1048</v>
      </c>
      <c r="D392" s="202" t="s">
        <v>748</v>
      </c>
      <c r="E392" s="202" t="s">
        <v>188</v>
      </c>
      <c r="F392" s="211" t="s">
        <v>812</v>
      </c>
      <c r="G392" s="217">
        <v>245</v>
      </c>
      <c r="H392" s="212" t="s">
        <v>771</v>
      </c>
      <c r="I392" s="206">
        <f t="shared" si="7"/>
        <v>106748.21500000001</v>
      </c>
    </row>
    <row r="393" spans="1:9" ht="78.75">
      <c r="A393" s="14">
        <v>45</v>
      </c>
      <c r="B393" s="200">
        <v>331.69840000000005</v>
      </c>
      <c r="C393" s="201" t="s">
        <v>1049</v>
      </c>
      <c r="D393" s="202" t="s">
        <v>748</v>
      </c>
      <c r="E393" s="202" t="s">
        <v>188</v>
      </c>
      <c r="F393" s="211" t="s">
        <v>813</v>
      </c>
      <c r="G393" s="217">
        <v>250</v>
      </c>
      <c r="H393" s="212" t="s">
        <v>771</v>
      </c>
      <c r="I393" s="206">
        <f t="shared" si="7"/>
        <v>82924.600000000006</v>
      </c>
    </row>
    <row r="394" spans="1:9" ht="78.75">
      <c r="A394" s="14">
        <v>46</v>
      </c>
      <c r="B394" s="200">
        <v>470.38640000000004</v>
      </c>
      <c r="C394" s="201" t="s">
        <v>1050</v>
      </c>
      <c r="D394" s="202" t="s">
        <v>748</v>
      </c>
      <c r="E394" s="202" t="s">
        <v>188</v>
      </c>
      <c r="F394" s="211" t="s">
        <v>814</v>
      </c>
      <c r="G394" s="217">
        <v>256</v>
      </c>
      <c r="H394" s="212" t="s">
        <v>771</v>
      </c>
      <c r="I394" s="206">
        <f t="shared" si="7"/>
        <v>120418.91840000001</v>
      </c>
    </row>
    <row r="395" spans="1:9" ht="78.75">
      <c r="A395" s="14">
        <v>47</v>
      </c>
      <c r="B395" s="200">
        <v>1256.5008</v>
      </c>
      <c r="C395" s="201" t="s">
        <v>815</v>
      </c>
      <c r="D395" s="202" t="s">
        <v>748</v>
      </c>
      <c r="E395" s="202" t="s">
        <v>188</v>
      </c>
      <c r="F395" s="218" t="s">
        <v>816</v>
      </c>
      <c r="G395" s="204">
        <v>155</v>
      </c>
      <c r="H395" s="212" t="s">
        <v>771</v>
      </c>
      <c r="I395" s="206">
        <f t="shared" si="7"/>
        <v>194757.62400000001</v>
      </c>
    </row>
    <row r="396" spans="1:9" ht="63">
      <c r="A396" s="14">
        <v>48</v>
      </c>
      <c r="B396" s="200">
        <v>20.6</v>
      </c>
      <c r="C396" s="201" t="s">
        <v>817</v>
      </c>
      <c r="D396" s="202" t="s">
        <v>748</v>
      </c>
      <c r="E396" s="202" t="s">
        <v>188</v>
      </c>
      <c r="F396" s="203" t="s">
        <v>818</v>
      </c>
      <c r="G396" s="204">
        <v>85</v>
      </c>
      <c r="H396" s="205" t="s">
        <v>771</v>
      </c>
      <c r="I396" s="206">
        <f t="shared" si="7"/>
        <v>1751.0000000000002</v>
      </c>
    </row>
    <row r="397" spans="1:9" ht="126">
      <c r="A397" s="14">
        <v>50</v>
      </c>
      <c r="B397" s="200">
        <v>32.4</v>
      </c>
      <c r="C397" s="201" t="s">
        <v>1051</v>
      </c>
      <c r="D397" s="202" t="s">
        <v>748</v>
      </c>
      <c r="E397" s="202" t="s">
        <v>188</v>
      </c>
      <c r="F397" s="203" t="s">
        <v>819</v>
      </c>
      <c r="G397" s="204">
        <v>1492</v>
      </c>
      <c r="H397" s="205" t="s">
        <v>771</v>
      </c>
      <c r="I397" s="206">
        <f t="shared" si="7"/>
        <v>48340.799999999996</v>
      </c>
    </row>
    <row r="398" spans="1:9" ht="78.75">
      <c r="A398" s="14">
        <v>51</v>
      </c>
      <c r="B398" s="200">
        <v>275</v>
      </c>
      <c r="C398" s="201" t="s">
        <v>820</v>
      </c>
      <c r="D398" s="202" t="s">
        <v>748</v>
      </c>
      <c r="E398" s="202" t="s">
        <v>188</v>
      </c>
      <c r="F398" s="219" t="s">
        <v>821</v>
      </c>
      <c r="G398" s="204">
        <v>108</v>
      </c>
      <c r="H398" s="202" t="s">
        <v>59</v>
      </c>
      <c r="I398" s="206">
        <f t="shared" si="7"/>
        <v>29700</v>
      </c>
    </row>
    <row r="399" spans="1:9" ht="157.5">
      <c r="A399" s="14">
        <v>52</v>
      </c>
      <c r="B399" s="200">
        <v>40</v>
      </c>
      <c r="C399" s="201" t="s">
        <v>822</v>
      </c>
      <c r="D399" s="202" t="s">
        <v>748</v>
      </c>
      <c r="E399" s="202" t="s">
        <v>188</v>
      </c>
      <c r="F399" s="219" t="s">
        <v>823</v>
      </c>
      <c r="G399" s="204">
        <v>676</v>
      </c>
      <c r="H399" s="212" t="s">
        <v>13</v>
      </c>
      <c r="I399" s="206">
        <f t="shared" si="7"/>
        <v>27040</v>
      </c>
    </row>
    <row r="400" spans="1:9" ht="78.75">
      <c r="A400" s="14">
        <v>53</v>
      </c>
      <c r="B400" s="200">
        <v>22</v>
      </c>
      <c r="C400" s="201" t="s">
        <v>824</v>
      </c>
      <c r="D400" s="202" t="s">
        <v>748</v>
      </c>
      <c r="E400" s="202" t="s">
        <v>188</v>
      </c>
      <c r="F400" s="219" t="s">
        <v>825</v>
      </c>
      <c r="G400" s="204">
        <v>314</v>
      </c>
      <c r="H400" s="212" t="s">
        <v>13</v>
      </c>
      <c r="I400" s="206">
        <f t="shared" si="7"/>
        <v>6908</v>
      </c>
    </row>
    <row r="401" spans="1:9" ht="47.25">
      <c r="A401" s="14">
        <v>54</v>
      </c>
      <c r="B401" s="200">
        <v>25</v>
      </c>
      <c r="C401" s="201" t="s">
        <v>826</v>
      </c>
      <c r="D401" s="202" t="s">
        <v>748</v>
      </c>
      <c r="E401" s="202" t="s">
        <v>188</v>
      </c>
      <c r="F401" s="219" t="s">
        <v>827</v>
      </c>
      <c r="G401" s="204">
        <v>510</v>
      </c>
      <c r="H401" s="212" t="s">
        <v>13</v>
      </c>
      <c r="I401" s="206">
        <f t="shared" si="7"/>
        <v>12750</v>
      </c>
    </row>
    <row r="402" spans="1:9" ht="63">
      <c r="A402" s="14">
        <v>55</v>
      </c>
      <c r="B402" s="200">
        <v>16</v>
      </c>
      <c r="C402" s="201" t="s">
        <v>828</v>
      </c>
      <c r="D402" s="202" t="s">
        <v>748</v>
      </c>
      <c r="E402" s="202" t="s">
        <v>188</v>
      </c>
      <c r="F402" s="219" t="s">
        <v>829</v>
      </c>
      <c r="G402" s="204">
        <v>141</v>
      </c>
      <c r="H402" s="212" t="s">
        <v>13</v>
      </c>
      <c r="I402" s="206">
        <f t="shared" si="7"/>
        <v>2256</v>
      </c>
    </row>
    <row r="403" spans="1:9" ht="78.75">
      <c r="A403" s="14">
        <v>56</v>
      </c>
      <c r="B403" s="200">
        <v>40</v>
      </c>
      <c r="C403" s="201" t="s">
        <v>830</v>
      </c>
      <c r="D403" s="202" t="s">
        <v>748</v>
      </c>
      <c r="E403" s="202" t="s">
        <v>188</v>
      </c>
      <c r="F403" s="219" t="s">
        <v>831</v>
      </c>
      <c r="G403" s="204">
        <v>755</v>
      </c>
      <c r="H403" s="212" t="s">
        <v>13</v>
      </c>
      <c r="I403" s="206">
        <f t="shared" si="7"/>
        <v>30200</v>
      </c>
    </row>
    <row r="404" spans="1:9" ht="47.25">
      <c r="A404" s="14">
        <v>57</v>
      </c>
      <c r="B404" s="200">
        <v>250</v>
      </c>
      <c r="C404" s="201" t="s">
        <v>832</v>
      </c>
      <c r="D404" s="202" t="s">
        <v>748</v>
      </c>
      <c r="E404" s="202" t="s">
        <v>188</v>
      </c>
      <c r="F404" s="219" t="s">
        <v>833</v>
      </c>
      <c r="G404" s="204">
        <v>56</v>
      </c>
      <c r="H404" s="205" t="s">
        <v>59</v>
      </c>
      <c r="I404" s="206">
        <f t="shared" si="7"/>
        <v>14000</v>
      </c>
    </row>
    <row r="405" spans="1:9" ht="47.25">
      <c r="A405" s="14">
        <v>58</v>
      </c>
      <c r="B405" s="200">
        <v>780</v>
      </c>
      <c r="C405" s="201" t="s">
        <v>834</v>
      </c>
      <c r="D405" s="202" t="s">
        <v>748</v>
      </c>
      <c r="E405" s="202" t="s">
        <v>188</v>
      </c>
      <c r="F405" s="219" t="s">
        <v>835</v>
      </c>
      <c r="G405" s="204">
        <v>75</v>
      </c>
      <c r="H405" s="205" t="s">
        <v>59</v>
      </c>
      <c r="I405" s="206">
        <f t="shared" si="7"/>
        <v>58500</v>
      </c>
    </row>
    <row r="406" spans="1:9" ht="47.25">
      <c r="A406" s="14">
        <v>59</v>
      </c>
      <c r="B406" s="200">
        <v>780</v>
      </c>
      <c r="C406" s="201" t="s">
        <v>836</v>
      </c>
      <c r="D406" s="202" t="s">
        <v>748</v>
      </c>
      <c r="E406" s="202" t="s">
        <v>188</v>
      </c>
      <c r="F406" s="219" t="s">
        <v>837</v>
      </c>
      <c r="G406" s="204">
        <v>103</v>
      </c>
      <c r="H406" s="209" t="s">
        <v>59</v>
      </c>
      <c r="I406" s="206">
        <f t="shared" si="7"/>
        <v>80340</v>
      </c>
    </row>
    <row r="407" spans="1:9" ht="110.25">
      <c r="A407" s="14">
        <v>60</v>
      </c>
      <c r="B407" s="200">
        <v>2</v>
      </c>
      <c r="C407" s="201" t="s">
        <v>838</v>
      </c>
      <c r="D407" s="202" t="s">
        <v>748</v>
      </c>
      <c r="E407" s="202" t="s">
        <v>188</v>
      </c>
      <c r="F407" s="218" t="s">
        <v>839</v>
      </c>
      <c r="G407" s="204">
        <v>9569</v>
      </c>
      <c r="H407" s="209" t="s">
        <v>13</v>
      </c>
      <c r="I407" s="206">
        <f t="shared" si="7"/>
        <v>19138</v>
      </c>
    </row>
    <row r="408" spans="1:9" ht="94.5">
      <c r="A408" s="14">
        <v>61</v>
      </c>
      <c r="B408" s="200">
        <v>1</v>
      </c>
      <c r="C408" s="201" t="s">
        <v>840</v>
      </c>
      <c r="D408" s="202" t="s">
        <v>748</v>
      </c>
      <c r="E408" s="202" t="s">
        <v>188</v>
      </c>
      <c r="F408" s="219" t="s">
        <v>841</v>
      </c>
      <c r="G408" s="204">
        <v>11353</v>
      </c>
      <c r="H408" s="209" t="s">
        <v>13</v>
      </c>
      <c r="I408" s="206">
        <f t="shared" si="7"/>
        <v>11353</v>
      </c>
    </row>
    <row r="409" spans="1:9" ht="126">
      <c r="A409" s="14">
        <v>62</v>
      </c>
      <c r="B409" s="200">
        <v>3</v>
      </c>
      <c r="C409" s="201" t="s">
        <v>842</v>
      </c>
      <c r="D409" s="202" t="s">
        <v>748</v>
      </c>
      <c r="E409" s="202" t="s">
        <v>188</v>
      </c>
      <c r="F409" s="219" t="s">
        <v>843</v>
      </c>
      <c r="G409" s="204">
        <v>5345</v>
      </c>
      <c r="H409" s="220" t="s">
        <v>13</v>
      </c>
      <c r="I409" s="206">
        <f t="shared" si="7"/>
        <v>16035</v>
      </c>
    </row>
    <row r="410" spans="1:9" ht="78.75">
      <c r="A410" s="14">
        <v>63</v>
      </c>
      <c r="B410" s="200">
        <v>10</v>
      </c>
      <c r="C410" s="201" t="s">
        <v>844</v>
      </c>
      <c r="D410" s="202" t="s">
        <v>748</v>
      </c>
      <c r="E410" s="202" t="s">
        <v>188</v>
      </c>
      <c r="F410" s="219" t="s">
        <v>845</v>
      </c>
      <c r="G410" s="204">
        <v>2277</v>
      </c>
      <c r="H410" s="220" t="s">
        <v>13</v>
      </c>
      <c r="I410" s="206">
        <f t="shared" si="7"/>
        <v>22770</v>
      </c>
    </row>
    <row r="411" spans="1:9" ht="78.75">
      <c r="A411" s="14">
        <v>64</v>
      </c>
      <c r="B411" s="200">
        <v>29.1</v>
      </c>
      <c r="C411" s="201" t="s">
        <v>846</v>
      </c>
      <c r="D411" s="202" t="s">
        <v>748</v>
      </c>
      <c r="E411" s="202" t="s">
        <v>188</v>
      </c>
      <c r="F411" s="219" t="s">
        <v>847</v>
      </c>
      <c r="G411" s="204">
        <v>865</v>
      </c>
      <c r="H411" s="202" t="s">
        <v>771</v>
      </c>
      <c r="I411" s="206">
        <f t="shared" si="7"/>
        <v>25171.5</v>
      </c>
    </row>
    <row r="412" spans="1:9" ht="63">
      <c r="A412" s="14">
        <v>65</v>
      </c>
      <c r="B412" s="200">
        <v>1</v>
      </c>
      <c r="C412" s="201" t="s">
        <v>848</v>
      </c>
      <c r="D412" s="202" t="s">
        <v>748</v>
      </c>
      <c r="E412" s="202" t="s">
        <v>188</v>
      </c>
      <c r="F412" s="203" t="s">
        <v>849</v>
      </c>
      <c r="G412" s="204">
        <v>2387</v>
      </c>
      <c r="H412" s="202" t="s">
        <v>13</v>
      </c>
      <c r="I412" s="206">
        <f t="shared" si="7"/>
        <v>2387</v>
      </c>
    </row>
    <row r="413" spans="1:9" ht="78.75">
      <c r="A413" s="14">
        <v>66</v>
      </c>
      <c r="B413" s="200">
        <v>1</v>
      </c>
      <c r="C413" s="201" t="s">
        <v>850</v>
      </c>
      <c r="D413" s="202" t="s">
        <v>748</v>
      </c>
      <c r="E413" s="202" t="s">
        <v>188</v>
      </c>
      <c r="F413" s="203" t="s">
        <v>851</v>
      </c>
      <c r="G413" s="204">
        <v>2228</v>
      </c>
      <c r="H413" s="202" t="s">
        <v>13</v>
      </c>
      <c r="I413" s="206">
        <f t="shared" ref="I413:I468" si="8">G413*B413</f>
        <v>2228</v>
      </c>
    </row>
    <row r="414" spans="1:9" ht="78.75">
      <c r="A414" s="14">
        <v>67</v>
      </c>
      <c r="B414" s="200">
        <v>2</v>
      </c>
      <c r="C414" s="201" t="s">
        <v>852</v>
      </c>
      <c r="D414" s="202" t="s">
        <v>748</v>
      </c>
      <c r="E414" s="202" t="s">
        <v>188</v>
      </c>
      <c r="F414" s="203" t="s">
        <v>853</v>
      </c>
      <c r="G414" s="204">
        <v>2032</v>
      </c>
      <c r="H414" s="202" t="s">
        <v>13</v>
      </c>
      <c r="I414" s="206">
        <f t="shared" si="8"/>
        <v>4064</v>
      </c>
    </row>
    <row r="415" spans="1:9" ht="47.25">
      <c r="A415" s="14">
        <v>68</v>
      </c>
      <c r="B415" s="200">
        <v>2</v>
      </c>
      <c r="C415" s="201" t="s">
        <v>854</v>
      </c>
      <c r="D415" s="202" t="s">
        <v>748</v>
      </c>
      <c r="E415" s="202" t="s">
        <v>188</v>
      </c>
      <c r="F415" s="219" t="s">
        <v>855</v>
      </c>
      <c r="G415" s="204">
        <v>269</v>
      </c>
      <c r="H415" s="202" t="s">
        <v>13</v>
      </c>
      <c r="I415" s="206">
        <f t="shared" si="8"/>
        <v>538</v>
      </c>
    </row>
    <row r="416" spans="1:9" ht="47.25">
      <c r="A416" s="14">
        <v>69</v>
      </c>
      <c r="B416" s="200">
        <v>5</v>
      </c>
      <c r="C416" s="201" t="s">
        <v>856</v>
      </c>
      <c r="D416" s="202" t="s">
        <v>748</v>
      </c>
      <c r="E416" s="202" t="s">
        <v>188</v>
      </c>
      <c r="F416" s="219" t="s">
        <v>857</v>
      </c>
      <c r="G416" s="204">
        <v>100</v>
      </c>
      <c r="H416" s="202" t="s">
        <v>13</v>
      </c>
      <c r="I416" s="206">
        <f t="shared" si="8"/>
        <v>500</v>
      </c>
    </row>
    <row r="417" spans="1:9" ht="47.25">
      <c r="A417" s="14">
        <v>70</v>
      </c>
      <c r="B417" s="200">
        <v>5</v>
      </c>
      <c r="C417" s="201" t="s">
        <v>858</v>
      </c>
      <c r="D417" s="202" t="s">
        <v>748</v>
      </c>
      <c r="E417" s="202" t="s">
        <v>188</v>
      </c>
      <c r="F417" s="219" t="s">
        <v>859</v>
      </c>
      <c r="G417" s="204">
        <v>128</v>
      </c>
      <c r="H417" s="202" t="s">
        <v>13</v>
      </c>
      <c r="I417" s="206">
        <f t="shared" si="8"/>
        <v>640</v>
      </c>
    </row>
    <row r="418" spans="1:9" ht="63">
      <c r="A418" s="14">
        <v>71</v>
      </c>
      <c r="B418" s="200">
        <v>1</v>
      </c>
      <c r="C418" s="201" t="s">
        <v>860</v>
      </c>
      <c r="D418" s="202" t="s">
        <v>748</v>
      </c>
      <c r="E418" s="202" t="s">
        <v>188</v>
      </c>
      <c r="F418" s="203" t="s">
        <v>861</v>
      </c>
      <c r="G418" s="204">
        <v>767</v>
      </c>
      <c r="H418" s="202" t="s">
        <v>13</v>
      </c>
      <c r="I418" s="206">
        <f t="shared" si="8"/>
        <v>767</v>
      </c>
    </row>
    <row r="419" spans="1:9" ht="63">
      <c r="A419" s="14">
        <v>72</v>
      </c>
      <c r="B419" s="200">
        <v>15</v>
      </c>
      <c r="C419" s="201" t="s">
        <v>862</v>
      </c>
      <c r="D419" s="202" t="s">
        <v>748</v>
      </c>
      <c r="E419" s="202" t="s">
        <v>188</v>
      </c>
      <c r="F419" s="203" t="s">
        <v>863</v>
      </c>
      <c r="G419" s="204">
        <v>462</v>
      </c>
      <c r="H419" s="202" t="s">
        <v>59</v>
      </c>
      <c r="I419" s="206">
        <f t="shared" si="8"/>
        <v>6930</v>
      </c>
    </row>
    <row r="420" spans="1:9" ht="63">
      <c r="A420" s="14">
        <v>73</v>
      </c>
      <c r="B420" s="200">
        <v>20</v>
      </c>
      <c r="C420" s="201" t="s">
        <v>864</v>
      </c>
      <c r="D420" s="202" t="s">
        <v>748</v>
      </c>
      <c r="E420" s="202" t="s">
        <v>188</v>
      </c>
      <c r="F420" s="203" t="s">
        <v>865</v>
      </c>
      <c r="G420" s="204">
        <v>410</v>
      </c>
      <c r="H420" s="202" t="s">
        <v>59</v>
      </c>
      <c r="I420" s="206">
        <f t="shared" si="8"/>
        <v>8200</v>
      </c>
    </row>
    <row r="421" spans="1:9" ht="63">
      <c r="A421" s="14">
        <v>74</v>
      </c>
      <c r="B421" s="200">
        <v>20</v>
      </c>
      <c r="C421" s="201" t="s">
        <v>866</v>
      </c>
      <c r="D421" s="202" t="s">
        <v>748</v>
      </c>
      <c r="E421" s="202" t="s">
        <v>188</v>
      </c>
      <c r="F421" s="203" t="s">
        <v>867</v>
      </c>
      <c r="G421" s="204">
        <v>893</v>
      </c>
      <c r="H421" s="202" t="s">
        <v>59</v>
      </c>
      <c r="I421" s="206">
        <f t="shared" si="8"/>
        <v>17860</v>
      </c>
    </row>
    <row r="422" spans="1:9" ht="78.75">
      <c r="A422" s="14">
        <v>75</v>
      </c>
      <c r="B422" s="200">
        <v>2</v>
      </c>
      <c r="C422" s="201" t="s">
        <v>868</v>
      </c>
      <c r="D422" s="202" t="s">
        <v>748</v>
      </c>
      <c r="E422" s="202" t="s">
        <v>188</v>
      </c>
      <c r="F422" s="203" t="s">
        <v>869</v>
      </c>
      <c r="G422" s="204">
        <v>8766</v>
      </c>
      <c r="H422" s="202" t="s">
        <v>13</v>
      </c>
      <c r="I422" s="206">
        <f t="shared" si="8"/>
        <v>17532</v>
      </c>
    </row>
    <row r="423" spans="1:9" ht="78.75">
      <c r="A423" s="14">
        <v>76</v>
      </c>
      <c r="B423" s="200">
        <v>1</v>
      </c>
      <c r="C423" s="201" t="s">
        <v>870</v>
      </c>
      <c r="D423" s="202" t="s">
        <v>748</v>
      </c>
      <c r="E423" s="202" t="s">
        <v>188</v>
      </c>
      <c r="F423" s="203" t="s">
        <v>871</v>
      </c>
      <c r="G423" s="204">
        <v>4610</v>
      </c>
      <c r="H423" s="202" t="s">
        <v>13</v>
      </c>
      <c r="I423" s="206">
        <f t="shared" si="8"/>
        <v>4610</v>
      </c>
    </row>
    <row r="424" spans="1:9" ht="141.75">
      <c r="A424" s="14">
        <v>78</v>
      </c>
      <c r="B424" s="222">
        <v>100</v>
      </c>
      <c r="C424" s="201" t="s">
        <v>1052</v>
      </c>
      <c r="D424" s="202" t="s">
        <v>748</v>
      </c>
      <c r="E424" s="202" t="s">
        <v>188</v>
      </c>
      <c r="F424" s="203" t="s">
        <v>872</v>
      </c>
      <c r="G424" s="221">
        <v>239</v>
      </c>
      <c r="H424" s="202" t="s">
        <v>59</v>
      </c>
      <c r="I424" s="206">
        <f t="shared" si="8"/>
        <v>23900</v>
      </c>
    </row>
    <row r="425" spans="1:9" ht="141.75">
      <c r="A425" s="14">
        <v>79</v>
      </c>
      <c r="B425" s="222">
        <v>250</v>
      </c>
      <c r="C425" s="201" t="s">
        <v>1053</v>
      </c>
      <c r="D425" s="202" t="s">
        <v>748</v>
      </c>
      <c r="E425" s="202" t="s">
        <v>188</v>
      </c>
      <c r="F425" s="203" t="s">
        <v>197</v>
      </c>
      <c r="G425" s="221">
        <v>313</v>
      </c>
      <c r="H425" s="202" t="s">
        <v>59</v>
      </c>
      <c r="I425" s="206">
        <f t="shared" si="8"/>
        <v>78250</v>
      </c>
    </row>
    <row r="426" spans="1:9" ht="141.75">
      <c r="A426" s="14">
        <v>80</v>
      </c>
      <c r="B426" s="222">
        <v>200</v>
      </c>
      <c r="C426" s="201" t="s">
        <v>1054</v>
      </c>
      <c r="D426" s="202" t="s">
        <v>748</v>
      </c>
      <c r="E426" s="202" t="s">
        <v>188</v>
      </c>
      <c r="F426" s="203" t="s">
        <v>873</v>
      </c>
      <c r="G426" s="221">
        <v>410</v>
      </c>
      <c r="H426" s="202" t="s">
        <v>59</v>
      </c>
      <c r="I426" s="206">
        <f t="shared" si="8"/>
        <v>82000</v>
      </c>
    </row>
    <row r="427" spans="1:9" ht="47.25">
      <c r="A427" s="14">
        <v>81</v>
      </c>
      <c r="B427" s="222">
        <v>4</v>
      </c>
      <c r="C427" s="201" t="s">
        <v>874</v>
      </c>
      <c r="D427" s="202" t="s">
        <v>748</v>
      </c>
      <c r="E427" s="202" t="s">
        <v>188</v>
      </c>
      <c r="F427" s="203" t="s">
        <v>875</v>
      </c>
      <c r="G427" s="223">
        <v>230</v>
      </c>
      <c r="H427" s="202" t="s">
        <v>13</v>
      </c>
      <c r="I427" s="206">
        <f t="shared" si="8"/>
        <v>920</v>
      </c>
    </row>
    <row r="428" spans="1:9" ht="47.25">
      <c r="A428" s="14">
        <v>82</v>
      </c>
      <c r="B428" s="222">
        <v>2</v>
      </c>
      <c r="C428" s="201" t="s">
        <v>876</v>
      </c>
      <c r="D428" s="202" t="s">
        <v>748</v>
      </c>
      <c r="E428" s="202" t="s">
        <v>188</v>
      </c>
      <c r="F428" s="203" t="s">
        <v>877</v>
      </c>
      <c r="G428" s="223">
        <v>331</v>
      </c>
      <c r="H428" s="202" t="s">
        <v>13</v>
      </c>
      <c r="I428" s="206">
        <f t="shared" si="8"/>
        <v>662</v>
      </c>
    </row>
    <row r="429" spans="1:9" ht="47.25">
      <c r="A429" s="14">
        <v>83</v>
      </c>
      <c r="B429" s="222">
        <v>3</v>
      </c>
      <c r="C429" s="201" t="s">
        <v>878</v>
      </c>
      <c r="D429" s="202" t="s">
        <v>748</v>
      </c>
      <c r="E429" s="202" t="s">
        <v>188</v>
      </c>
      <c r="F429" s="203" t="s">
        <v>879</v>
      </c>
      <c r="G429" s="223">
        <v>466</v>
      </c>
      <c r="H429" s="202" t="s">
        <v>13</v>
      </c>
      <c r="I429" s="206">
        <f t="shared" si="8"/>
        <v>1398</v>
      </c>
    </row>
    <row r="430" spans="1:9" ht="47.25">
      <c r="A430" s="14">
        <v>84</v>
      </c>
      <c r="B430" s="222">
        <v>35</v>
      </c>
      <c r="C430" s="201" t="s">
        <v>880</v>
      </c>
      <c r="D430" s="202" t="s">
        <v>748</v>
      </c>
      <c r="E430" s="202" t="s">
        <v>188</v>
      </c>
      <c r="F430" s="203" t="s">
        <v>881</v>
      </c>
      <c r="G430" s="223">
        <v>298</v>
      </c>
      <c r="H430" s="202" t="s">
        <v>13</v>
      </c>
      <c r="I430" s="206">
        <f t="shared" si="8"/>
        <v>10430</v>
      </c>
    </row>
    <row r="431" spans="1:9" ht="63">
      <c r="A431" s="14">
        <v>85</v>
      </c>
      <c r="B431" s="222">
        <v>3</v>
      </c>
      <c r="C431" s="201" t="s">
        <v>882</v>
      </c>
      <c r="D431" s="202" t="s">
        <v>748</v>
      </c>
      <c r="E431" s="202" t="s">
        <v>188</v>
      </c>
      <c r="F431" s="203" t="s">
        <v>883</v>
      </c>
      <c r="G431" s="223">
        <v>721</v>
      </c>
      <c r="H431" s="202" t="s">
        <v>13</v>
      </c>
      <c r="I431" s="206">
        <f t="shared" si="8"/>
        <v>2163</v>
      </c>
    </row>
    <row r="432" spans="1:9" ht="78.75">
      <c r="A432" s="14">
        <v>86</v>
      </c>
      <c r="B432" s="222">
        <v>2000</v>
      </c>
      <c r="C432" s="201" t="s">
        <v>884</v>
      </c>
      <c r="D432" s="202" t="s">
        <v>748</v>
      </c>
      <c r="E432" s="202" t="s">
        <v>188</v>
      </c>
      <c r="F432" s="203" t="s">
        <v>885</v>
      </c>
      <c r="G432" s="223">
        <v>10</v>
      </c>
      <c r="H432" s="202" t="s">
        <v>886</v>
      </c>
      <c r="I432" s="206">
        <f t="shared" si="8"/>
        <v>20000</v>
      </c>
    </row>
    <row r="433" spans="1:9" ht="63">
      <c r="A433" s="14">
        <v>87</v>
      </c>
      <c r="B433" s="222">
        <v>3</v>
      </c>
      <c r="C433" s="201" t="s">
        <v>887</v>
      </c>
      <c r="D433" s="202" t="s">
        <v>748</v>
      </c>
      <c r="E433" s="202" t="s">
        <v>188</v>
      </c>
      <c r="F433" s="203" t="s">
        <v>888</v>
      </c>
      <c r="G433" s="223">
        <v>3553</v>
      </c>
      <c r="H433" s="202" t="s">
        <v>771</v>
      </c>
      <c r="I433" s="206">
        <f t="shared" si="8"/>
        <v>10659</v>
      </c>
    </row>
    <row r="434" spans="1:9" ht="78.75">
      <c r="A434" s="14">
        <v>88</v>
      </c>
      <c r="B434" s="222">
        <v>1</v>
      </c>
      <c r="C434" s="201" t="s">
        <v>889</v>
      </c>
      <c r="D434" s="202" t="s">
        <v>748</v>
      </c>
      <c r="E434" s="202" t="s">
        <v>188</v>
      </c>
      <c r="F434" s="203" t="s">
        <v>890</v>
      </c>
      <c r="G434" s="204">
        <v>5408</v>
      </c>
      <c r="H434" s="202" t="s">
        <v>13</v>
      </c>
      <c r="I434" s="206">
        <f t="shared" si="8"/>
        <v>5408</v>
      </c>
    </row>
    <row r="435" spans="1:9" ht="15.75">
      <c r="A435" s="14">
        <v>89</v>
      </c>
      <c r="B435" s="222">
        <v>2400</v>
      </c>
      <c r="C435" s="201" t="s">
        <v>891</v>
      </c>
      <c r="D435" s="202" t="s">
        <v>748</v>
      </c>
      <c r="E435" s="202" t="s">
        <v>188</v>
      </c>
      <c r="F435" s="219" t="s">
        <v>892</v>
      </c>
      <c r="G435" s="204">
        <v>5</v>
      </c>
      <c r="H435" s="202" t="s">
        <v>893</v>
      </c>
      <c r="I435" s="206">
        <f t="shared" si="8"/>
        <v>12000</v>
      </c>
    </row>
    <row r="436" spans="1:9" ht="15.75">
      <c r="A436" s="14">
        <v>90</v>
      </c>
      <c r="B436" s="222">
        <v>322.74778759999992</v>
      </c>
      <c r="C436" s="201" t="s">
        <v>198</v>
      </c>
      <c r="D436" s="202" t="s">
        <v>748</v>
      </c>
      <c r="E436" s="202" t="s">
        <v>188</v>
      </c>
      <c r="F436" s="219" t="s">
        <v>199</v>
      </c>
      <c r="G436" s="204">
        <v>40</v>
      </c>
      <c r="H436" s="202" t="s">
        <v>749</v>
      </c>
      <c r="I436" s="206">
        <f t="shared" si="8"/>
        <v>12909.911503999996</v>
      </c>
    </row>
    <row r="437" spans="1:9" ht="15.75">
      <c r="A437" s="14">
        <v>91</v>
      </c>
      <c r="B437" s="222">
        <v>414.92599999999999</v>
      </c>
      <c r="C437" s="201" t="s">
        <v>200</v>
      </c>
      <c r="D437" s="202" t="s">
        <v>748</v>
      </c>
      <c r="E437" s="202" t="s">
        <v>188</v>
      </c>
      <c r="F437" s="219" t="s">
        <v>201</v>
      </c>
      <c r="G437" s="204">
        <v>975</v>
      </c>
      <c r="H437" s="202" t="s">
        <v>749</v>
      </c>
      <c r="I437" s="206">
        <f t="shared" si="8"/>
        <v>404552.85</v>
      </c>
    </row>
    <row r="438" spans="1:9" ht="15.75">
      <c r="A438" s="14">
        <v>92</v>
      </c>
      <c r="B438" s="222">
        <v>312.10000000000002</v>
      </c>
      <c r="C438" s="201" t="s">
        <v>894</v>
      </c>
      <c r="D438" s="202" t="s">
        <v>748</v>
      </c>
      <c r="E438" s="202" t="s">
        <v>188</v>
      </c>
      <c r="F438" s="219" t="s">
        <v>895</v>
      </c>
      <c r="G438" s="204">
        <v>30</v>
      </c>
      <c r="H438" s="202" t="s">
        <v>749</v>
      </c>
      <c r="I438" s="206">
        <f t="shared" si="8"/>
        <v>9363</v>
      </c>
    </row>
    <row r="439" spans="1:9" ht="78.75">
      <c r="A439" s="14">
        <v>93</v>
      </c>
      <c r="B439" s="222">
        <v>1</v>
      </c>
      <c r="C439" s="201" t="s">
        <v>896</v>
      </c>
      <c r="D439" s="202" t="s">
        <v>748</v>
      </c>
      <c r="E439" s="202" t="s">
        <v>188</v>
      </c>
      <c r="F439" s="219" t="s">
        <v>897</v>
      </c>
      <c r="G439" s="204">
        <v>5665</v>
      </c>
      <c r="H439" s="202" t="s">
        <v>13</v>
      </c>
      <c r="I439" s="206">
        <f t="shared" si="8"/>
        <v>5665</v>
      </c>
    </row>
    <row r="440" spans="1:9" ht="173.25">
      <c r="A440" s="14">
        <v>94</v>
      </c>
      <c r="B440" s="222">
        <v>3</v>
      </c>
      <c r="C440" s="201" t="s">
        <v>898</v>
      </c>
      <c r="D440" s="202" t="s">
        <v>748</v>
      </c>
      <c r="E440" s="202" t="s">
        <v>188</v>
      </c>
      <c r="F440" s="218" t="s">
        <v>899</v>
      </c>
      <c r="G440" s="204">
        <v>1717</v>
      </c>
      <c r="H440" s="202" t="s">
        <v>13</v>
      </c>
      <c r="I440" s="206">
        <f t="shared" si="8"/>
        <v>5151</v>
      </c>
    </row>
    <row r="441" spans="1:9" ht="47.25">
      <c r="A441" s="14">
        <v>95</v>
      </c>
      <c r="B441" s="222">
        <v>6</v>
      </c>
      <c r="C441" s="201" t="s">
        <v>900</v>
      </c>
      <c r="D441" s="202" t="s">
        <v>748</v>
      </c>
      <c r="E441" s="202" t="s">
        <v>188</v>
      </c>
      <c r="F441" s="218" t="s">
        <v>901</v>
      </c>
      <c r="G441" s="204">
        <v>309</v>
      </c>
      <c r="H441" s="202" t="s">
        <v>13</v>
      </c>
      <c r="I441" s="206">
        <f t="shared" si="8"/>
        <v>1854</v>
      </c>
    </row>
    <row r="442" spans="1:9" ht="47.25">
      <c r="A442" s="14">
        <v>96</v>
      </c>
      <c r="B442" s="222">
        <v>3</v>
      </c>
      <c r="C442" s="201" t="s">
        <v>902</v>
      </c>
      <c r="D442" s="202" t="s">
        <v>748</v>
      </c>
      <c r="E442" s="202" t="s">
        <v>188</v>
      </c>
      <c r="F442" s="218" t="s">
        <v>903</v>
      </c>
      <c r="G442" s="204">
        <v>134</v>
      </c>
      <c r="H442" s="202" t="s">
        <v>13</v>
      </c>
      <c r="I442" s="206">
        <f t="shared" si="8"/>
        <v>402</v>
      </c>
    </row>
    <row r="443" spans="1:9" ht="15.75">
      <c r="A443" s="14">
        <v>97</v>
      </c>
      <c r="B443" s="222">
        <v>3</v>
      </c>
      <c r="C443" s="201" t="s">
        <v>904</v>
      </c>
      <c r="D443" s="202" t="s">
        <v>748</v>
      </c>
      <c r="E443" s="202" t="s">
        <v>188</v>
      </c>
      <c r="F443" s="218" t="s">
        <v>905</v>
      </c>
      <c r="G443" s="204">
        <v>122</v>
      </c>
      <c r="H443" s="202" t="s">
        <v>13</v>
      </c>
      <c r="I443" s="206">
        <f t="shared" si="8"/>
        <v>366</v>
      </c>
    </row>
    <row r="444" spans="1:9" ht="63">
      <c r="A444" s="14">
        <v>98</v>
      </c>
      <c r="B444" s="222">
        <v>1</v>
      </c>
      <c r="C444" s="216" t="s">
        <v>906</v>
      </c>
      <c r="D444" s="202" t="s">
        <v>748</v>
      </c>
      <c r="E444" s="202" t="s">
        <v>188</v>
      </c>
      <c r="F444" s="218" t="s">
        <v>907</v>
      </c>
      <c r="G444" s="204">
        <v>45000</v>
      </c>
      <c r="H444" s="202" t="s">
        <v>13</v>
      </c>
      <c r="I444" s="206">
        <f t="shared" si="8"/>
        <v>45000</v>
      </c>
    </row>
    <row r="445" spans="1:9" ht="47.25">
      <c r="A445" s="14">
        <v>99</v>
      </c>
      <c r="B445" s="222">
        <v>90</v>
      </c>
      <c r="C445" s="201" t="s">
        <v>908</v>
      </c>
      <c r="D445" s="202" t="s">
        <v>748</v>
      </c>
      <c r="E445" s="202" t="s">
        <v>188</v>
      </c>
      <c r="F445" s="218" t="s">
        <v>909</v>
      </c>
      <c r="G445" s="204">
        <v>454</v>
      </c>
      <c r="H445" s="202" t="s">
        <v>59</v>
      </c>
      <c r="I445" s="206">
        <f t="shared" si="8"/>
        <v>40860</v>
      </c>
    </row>
    <row r="446" spans="1:9" ht="31.5">
      <c r="A446" s="14">
        <v>100</v>
      </c>
      <c r="B446" s="222">
        <v>10</v>
      </c>
      <c r="C446" s="201" t="s">
        <v>910</v>
      </c>
      <c r="D446" s="202" t="s">
        <v>748</v>
      </c>
      <c r="E446" s="202" t="s">
        <v>188</v>
      </c>
      <c r="F446" s="218" t="s">
        <v>911</v>
      </c>
      <c r="G446" s="204">
        <v>182</v>
      </c>
      <c r="H446" s="202" t="s">
        <v>13</v>
      </c>
      <c r="I446" s="206">
        <f t="shared" si="8"/>
        <v>1820</v>
      </c>
    </row>
    <row r="447" spans="1:9" ht="78.75">
      <c r="A447" s="14">
        <v>101</v>
      </c>
      <c r="B447" s="222">
        <v>60.4</v>
      </c>
      <c r="C447" s="201" t="s">
        <v>912</v>
      </c>
      <c r="D447" s="202" t="s">
        <v>748</v>
      </c>
      <c r="E447" s="202" t="s">
        <v>188</v>
      </c>
      <c r="F447" s="203" t="s">
        <v>913</v>
      </c>
      <c r="G447" s="204">
        <v>147</v>
      </c>
      <c r="H447" s="202" t="s">
        <v>914</v>
      </c>
      <c r="I447" s="206">
        <f t="shared" si="8"/>
        <v>8878.7999999999993</v>
      </c>
    </row>
    <row r="448" spans="1:9" ht="78.75">
      <c r="A448" s="14">
        <v>102</v>
      </c>
      <c r="B448" s="222">
        <v>20.16</v>
      </c>
      <c r="C448" s="201" t="s">
        <v>915</v>
      </c>
      <c r="D448" s="202" t="s">
        <v>748</v>
      </c>
      <c r="E448" s="202" t="s">
        <v>188</v>
      </c>
      <c r="F448" s="203" t="s">
        <v>916</v>
      </c>
      <c r="G448" s="204">
        <v>600</v>
      </c>
      <c r="H448" s="202" t="s">
        <v>771</v>
      </c>
      <c r="I448" s="206">
        <f t="shared" si="8"/>
        <v>12096</v>
      </c>
    </row>
    <row r="449" spans="1:9" ht="78.75">
      <c r="A449" s="14">
        <v>103</v>
      </c>
      <c r="B449" s="222">
        <v>100</v>
      </c>
      <c r="C449" s="201" t="s">
        <v>917</v>
      </c>
      <c r="D449" s="202" t="s">
        <v>748</v>
      </c>
      <c r="E449" s="202" t="s">
        <v>188</v>
      </c>
      <c r="F449" s="218" t="s">
        <v>918</v>
      </c>
      <c r="G449" s="204">
        <v>100</v>
      </c>
      <c r="H449" s="202" t="s">
        <v>59</v>
      </c>
      <c r="I449" s="206">
        <f t="shared" si="8"/>
        <v>10000</v>
      </c>
    </row>
    <row r="450" spans="1:9" ht="173.25">
      <c r="A450" s="14">
        <v>104</v>
      </c>
      <c r="B450" s="222">
        <v>35</v>
      </c>
      <c r="C450" s="201" t="s">
        <v>919</v>
      </c>
      <c r="D450" s="202" t="s">
        <v>748</v>
      </c>
      <c r="E450" s="202" t="s">
        <v>188</v>
      </c>
      <c r="F450" s="218" t="s">
        <v>920</v>
      </c>
      <c r="G450" s="204">
        <v>617</v>
      </c>
      <c r="H450" s="202" t="s">
        <v>13</v>
      </c>
      <c r="I450" s="206">
        <f t="shared" si="8"/>
        <v>21595</v>
      </c>
    </row>
    <row r="451" spans="1:9" ht="47.25">
      <c r="A451" s="14">
        <v>105</v>
      </c>
      <c r="B451" s="222">
        <v>250</v>
      </c>
      <c r="C451" s="201" t="s">
        <v>921</v>
      </c>
      <c r="D451" s="202" t="s">
        <v>748</v>
      </c>
      <c r="E451" s="202" t="s">
        <v>188</v>
      </c>
      <c r="F451" s="218" t="s">
        <v>835</v>
      </c>
      <c r="G451" s="204">
        <v>75</v>
      </c>
      <c r="H451" s="202" t="s">
        <v>59</v>
      </c>
      <c r="I451" s="206">
        <f t="shared" si="8"/>
        <v>18750</v>
      </c>
    </row>
    <row r="452" spans="1:9" ht="63">
      <c r="A452" s="14">
        <v>106</v>
      </c>
      <c r="B452" s="222">
        <v>4.32</v>
      </c>
      <c r="C452" s="201" t="s">
        <v>922</v>
      </c>
      <c r="D452" s="202" t="s">
        <v>748</v>
      </c>
      <c r="E452" s="202" t="s">
        <v>188</v>
      </c>
      <c r="F452" s="218" t="s">
        <v>923</v>
      </c>
      <c r="G452" s="204">
        <v>5299</v>
      </c>
      <c r="H452" s="202" t="s">
        <v>771</v>
      </c>
      <c r="I452" s="206">
        <f t="shared" si="8"/>
        <v>22891.68</v>
      </c>
    </row>
    <row r="453" spans="1:9" ht="31.5">
      <c r="A453" s="14">
        <v>107</v>
      </c>
      <c r="B453" s="222">
        <v>1</v>
      </c>
      <c r="C453" s="201" t="s">
        <v>924</v>
      </c>
      <c r="D453" s="202" t="s">
        <v>748</v>
      </c>
      <c r="E453" s="202" t="s">
        <v>188</v>
      </c>
      <c r="F453" s="218" t="s">
        <v>925</v>
      </c>
      <c r="G453" s="204">
        <v>5000</v>
      </c>
      <c r="H453" s="202" t="s">
        <v>926</v>
      </c>
      <c r="I453" s="206">
        <f t="shared" si="8"/>
        <v>5000</v>
      </c>
    </row>
    <row r="454" spans="1:9" ht="94.5">
      <c r="A454" s="14">
        <v>109</v>
      </c>
      <c r="B454" s="222">
        <v>90</v>
      </c>
      <c r="C454" s="224" t="s">
        <v>1060</v>
      </c>
      <c r="D454" s="202" t="s">
        <v>748</v>
      </c>
      <c r="E454" s="202" t="s">
        <v>188</v>
      </c>
      <c r="F454" s="211" t="s">
        <v>927</v>
      </c>
      <c r="G454" s="221">
        <v>336</v>
      </c>
      <c r="H454" s="202" t="s">
        <v>928</v>
      </c>
      <c r="I454" s="206">
        <f t="shared" si="8"/>
        <v>30240</v>
      </c>
    </row>
    <row r="455" spans="1:9" ht="15.75">
      <c r="A455" s="14">
        <v>110</v>
      </c>
      <c r="B455" s="222">
        <v>30</v>
      </c>
      <c r="C455" s="224" t="s">
        <v>929</v>
      </c>
      <c r="D455" s="202" t="s">
        <v>748</v>
      </c>
      <c r="E455" s="202" t="s">
        <v>188</v>
      </c>
      <c r="F455" s="211" t="s">
        <v>930</v>
      </c>
      <c r="G455" s="221">
        <v>369</v>
      </c>
      <c r="H455" s="202" t="s">
        <v>928</v>
      </c>
      <c r="I455" s="206">
        <f t="shared" si="8"/>
        <v>11070</v>
      </c>
    </row>
    <row r="456" spans="1:9" ht="15.75">
      <c r="A456" s="14">
        <v>111</v>
      </c>
      <c r="B456" s="222">
        <v>30</v>
      </c>
      <c r="C456" s="224" t="s">
        <v>931</v>
      </c>
      <c r="D456" s="202" t="s">
        <v>748</v>
      </c>
      <c r="E456" s="202" t="s">
        <v>188</v>
      </c>
      <c r="F456" s="211" t="s">
        <v>932</v>
      </c>
      <c r="G456" s="221">
        <f>'[1]24-25 SAP codes'!$K$1035</f>
        <v>394</v>
      </c>
      <c r="H456" s="202" t="s">
        <v>928</v>
      </c>
      <c r="I456" s="206">
        <f t="shared" si="8"/>
        <v>11820</v>
      </c>
    </row>
    <row r="457" spans="1:9" ht="15.75">
      <c r="A457" s="14">
        <v>112</v>
      </c>
      <c r="B457" s="222">
        <v>30</v>
      </c>
      <c r="C457" s="225" t="s">
        <v>933</v>
      </c>
      <c r="D457" s="202" t="s">
        <v>748</v>
      </c>
      <c r="E457" s="202" t="s">
        <v>188</v>
      </c>
      <c r="F457" s="211" t="s">
        <v>934</v>
      </c>
      <c r="G457" s="221">
        <f>'[1]24-25 SAP codes'!$K$1036</f>
        <v>492</v>
      </c>
      <c r="H457" s="226" t="s">
        <v>928</v>
      </c>
      <c r="I457" s="206">
        <f t="shared" si="8"/>
        <v>14760</v>
      </c>
    </row>
    <row r="458" spans="1:9" ht="15.75">
      <c r="A458" s="14">
        <v>113</v>
      </c>
      <c r="B458" s="222">
        <v>30</v>
      </c>
      <c r="C458" s="225" t="s">
        <v>935</v>
      </c>
      <c r="D458" s="202" t="s">
        <v>748</v>
      </c>
      <c r="E458" s="202" t="s">
        <v>188</v>
      </c>
      <c r="F458" s="211" t="s">
        <v>936</v>
      </c>
      <c r="G458" s="221">
        <f>'[1]24-25 SAP codes'!$K$1037</f>
        <v>623</v>
      </c>
      <c r="H458" s="226" t="s">
        <v>928</v>
      </c>
      <c r="I458" s="206">
        <f t="shared" si="8"/>
        <v>18690</v>
      </c>
    </row>
    <row r="459" spans="1:9" ht="15.75">
      <c r="A459" s="14">
        <v>114</v>
      </c>
      <c r="B459" s="222">
        <v>30</v>
      </c>
      <c r="C459" s="225" t="s">
        <v>937</v>
      </c>
      <c r="D459" s="202" t="s">
        <v>748</v>
      </c>
      <c r="E459" s="202" t="s">
        <v>188</v>
      </c>
      <c r="F459" s="211" t="s">
        <v>938</v>
      </c>
      <c r="G459" s="221">
        <f>'[1]24-25 SAP codes'!$K$1038</f>
        <v>754</v>
      </c>
      <c r="H459" s="226" t="s">
        <v>928</v>
      </c>
      <c r="I459" s="206">
        <f t="shared" si="8"/>
        <v>22620</v>
      </c>
    </row>
    <row r="460" spans="1:9" ht="15.75">
      <c r="A460" s="14">
        <v>115</v>
      </c>
      <c r="B460" s="222">
        <v>30</v>
      </c>
      <c r="C460" s="225" t="s">
        <v>939</v>
      </c>
      <c r="D460" s="202" t="s">
        <v>748</v>
      </c>
      <c r="E460" s="202" t="s">
        <v>188</v>
      </c>
      <c r="F460" s="211" t="s">
        <v>940</v>
      </c>
      <c r="G460" s="221">
        <f>'[1]24-25 SAP codes'!$K$1039</f>
        <v>918</v>
      </c>
      <c r="H460" s="226" t="s">
        <v>928</v>
      </c>
      <c r="I460" s="206">
        <f t="shared" si="8"/>
        <v>27540</v>
      </c>
    </row>
    <row r="461" spans="1:9" ht="15.75">
      <c r="A461" s="14">
        <v>116</v>
      </c>
      <c r="B461" s="222">
        <v>120</v>
      </c>
      <c r="C461" s="225" t="s">
        <v>941</v>
      </c>
      <c r="D461" s="202" t="s">
        <v>748</v>
      </c>
      <c r="E461" s="202" t="s">
        <v>188</v>
      </c>
      <c r="F461" s="211" t="s">
        <v>942</v>
      </c>
      <c r="G461" s="221">
        <v>1082</v>
      </c>
      <c r="H461" s="226" t="s">
        <v>928</v>
      </c>
      <c r="I461" s="206">
        <f t="shared" si="8"/>
        <v>129840</v>
      </c>
    </row>
    <row r="462" spans="1:9" ht="78.75">
      <c r="A462" s="14">
        <v>117</v>
      </c>
      <c r="B462" s="222">
        <v>25</v>
      </c>
      <c r="C462" s="225" t="s">
        <v>943</v>
      </c>
      <c r="D462" s="202" t="s">
        <v>748</v>
      </c>
      <c r="E462" s="202" t="s">
        <v>188</v>
      </c>
      <c r="F462" s="218" t="s">
        <v>944</v>
      </c>
      <c r="G462" s="204">
        <v>883</v>
      </c>
      <c r="H462" s="226" t="s">
        <v>928</v>
      </c>
      <c r="I462" s="206">
        <f t="shared" si="8"/>
        <v>22075</v>
      </c>
    </row>
    <row r="463" spans="1:9" ht="78.75">
      <c r="A463" s="14">
        <v>118</v>
      </c>
      <c r="B463" s="222">
        <v>1</v>
      </c>
      <c r="C463" s="225" t="s">
        <v>945</v>
      </c>
      <c r="D463" s="202" t="s">
        <v>748</v>
      </c>
      <c r="E463" s="202" t="s">
        <v>188</v>
      </c>
      <c r="F463" s="203" t="s">
        <v>946</v>
      </c>
      <c r="G463" s="204">
        <v>37404</v>
      </c>
      <c r="H463" s="226" t="s">
        <v>13</v>
      </c>
      <c r="I463" s="206">
        <f t="shared" si="8"/>
        <v>37404</v>
      </c>
    </row>
    <row r="464" spans="1:9" ht="63">
      <c r="A464" s="14">
        <v>119</v>
      </c>
      <c r="B464" s="222">
        <v>185</v>
      </c>
      <c r="C464" s="225" t="s">
        <v>947</v>
      </c>
      <c r="D464" s="202" t="s">
        <v>748</v>
      </c>
      <c r="E464" s="202" t="s">
        <v>188</v>
      </c>
      <c r="F464" s="218" t="s">
        <v>948</v>
      </c>
      <c r="G464" s="204">
        <v>180</v>
      </c>
      <c r="H464" s="226" t="s">
        <v>928</v>
      </c>
      <c r="I464" s="206">
        <f t="shared" si="8"/>
        <v>33300</v>
      </c>
    </row>
    <row r="465" spans="1:9" ht="63">
      <c r="A465" s="14">
        <v>120</v>
      </c>
      <c r="B465" s="222">
        <v>1</v>
      </c>
      <c r="C465" s="225" t="s">
        <v>949</v>
      </c>
      <c r="D465" s="202" t="s">
        <v>748</v>
      </c>
      <c r="E465" s="202" t="s">
        <v>188</v>
      </c>
      <c r="F465" s="218" t="s">
        <v>950</v>
      </c>
      <c r="G465" s="204">
        <v>1040</v>
      </c>
      <c r="H465" s="226" t="s">
        <v>13</v>
      </c>
      <c r="I465" s="206">
        <f t="shared" si="8"/>
        <v>1040</v>
      </c>
    </row>
    <row r="466" spans="1:9" ht="63">
      <c r="A466" s="14">
        <v>121</v>
      </c>
      <c r="B466" s="222">
        <v>220</v>
      </c>
      <c r="C466" s="225" t="s">
        <v>951</v>
      </c>
      <c r="D466" s="202" t="s">
        <v>748</v>
      </c>
      <c r="E466" s="202" t="s">
        <v>188</v>
      </c>
      <c r="F466" s="218" t="s">
        <v>952</v>
      </c>
      <c r="G466" s="204">
        <v>192</v>
      </c>
      <c r="H466" s="226" t="s">
        <v>928</v>
      </c>
      <c r="I466" s="206">
        <f t="shared" si="8"/>
        <v>42240</v>
      </c>
    </row>
    <row r="467" spans="1:9" ht="15.75">
      <c r="A467" s="14">
        <v>122</v>
      </c>
      <c r="B467" s="222">
        <v>1</v>
      </c>
      <c r="C467" s="225" t="s">
        <v>953</v>
      </c>
      <c r="D467" s="202" t="s">
        <v>748</v>
      </c>
      <c r="E467" s="202" t="s">
        <v>188</v>
      </c>
      <c r="F467" s="218" t="s">
        <v>954</v>
      </c>
      <c r="G467" s="204">
        <v>5000</v>
      </c>
      <c r="H467" s="226" t="s">
        <v>13</v>
      </c>
      <c r="I467" s="206">
        <f t="shared" si="8"/>
        <v>5000</v>
      </c>
    </row>
    <row r="468" spans="1:9" ht="63">
      <c r="A468" s="14">
        <v>123</v>
      </c>
      <c r="B468" s="222">
        <v>1</v>
      </c>
      <c r="C468" s="225" t="s">
        <v>955</v>
      </c>
      <c r="D468" s="202" t="s">
        <v>748</v>
      </c>
      <c r="E468" s="202" t="s">
        <v>188</v>
      </c>
      <c r="F468" s="218" t="s">
        <v>890</v>
      </c>
      <c r="G468" s="204">
        <v>5408</v>
      </c>
      <c r="H468" s="226" t="s">
        <v>13</v>
      </c>
      <c r="I468" s="206">
        <f t="shared" si="8"/>
        <v>5408</v>
      </c>
    </row>
    <row r="469" spans="1:9" ht="15.75">
      <c r="A469" s="14"/>
      <c r="B469" s="227"/>
      <c r="C469" s="228"/>
      <c r="D469" s="229"/>
      <c r="E469" s="229"/>
      <c r="F469" s="248" t="s">
        <v>956</v>
      </c>
      <c r="G469" s="248"/>
      <c r="H469" s="248"/>
      <c r="I469" s="230">
        <f>SUM(I354:I468)</f>
        <v>14267423.729664</v>
      </c>
    </row>
    <row r="470" spans="1:9" ht="15.75">
      <c r="A470" s="14"/>
      <c r="B470" s="227"/>
      <c r="C470" s="228"/>
      <c r="D470" s="229"/>
      <c r="E470" s="229"/>
      <c r="F470" s="248" t="s">
        <v>957</v>
      </c>
      <c r="G470" s="248"/>
      <c r="H470" s="248"/>
      <c r="I470" s="231">
        <f>I469*18/100</f>
        <v>2568136.2713395199</v>
      </c>
    </row>
    <row r="471" spans="1:9" ht="15.75">
      <c r="A471" s="14"/>
      <c r="B471" s="227"/>
      <c r="C471" s="228"/>
      <c r="D471" s="229"/>
      <c r="E471" s="229"/>
      <c r="F471" s="248" t="s">
        <v>958</v>
      </c>
      <c r="G471" s="248"/>
      <c r="H471" s="248"/>
      <c r="I471" s="230">
        <f>I470+I469</f>
        <v>16835560.001003519</v>
      </c>
    </row>
    <row r="472" spans="1:9">
      <c r="A472" s="14"/>
      <c r="B472" s="15"/>
      <c r="C472" s="16"/>
      <c r="D472" s="14"/>
      <c r="E472" s="14"/>
      <c r="F472" s="232"/>
      <c r="G472" s="232"/>
      <c r="H472" s="232"/>
      <c r="I472" s="193"/>
    </row>
    <row r="473" spans="1:9">
      <c r="A473" s="14"/>
      <c r="B473" s="15"/>
      <c r="C473" s="16"/>
      <c r="D473" s="14"/>
      <c r="E473" s="14"/>
      <c r="F473" s="241" t="s">
        <v>959</v>
      </c>
      <c r="G473" s="242"/>
      <c r="H473" s="243"/>
      <c r="I473" s="17">
        <f>I469+I348</f>
        <v>40465879.059063993</v>
      </c>
    </row>
    <row r="474" spans="1:9">
      <c r="A474" s="14"/>
      <c r="B474" s="15"/>
      <c r="C474" s="16"/>
      <c r="D474" s="14"/>
      <c r="E474" s="14"/>
      <c r="F474" s="241" t="s">
        <v>960</v>
      </c>
      <c r="G474" s="242"/>
      <c r="H474" s="243"/>
      <c r="I474" s="17">
        <f>I471+I350</f>
        <v>47749737.289695516</v>
      </c>
    </row>
    <row r="475" spans="1:9">
      <c r="A475" s="14"/>
      <c r="B475" s="15"/>
      <c r="C475" s="16"/>
      <c r="D475" s="14"/>
      <c r="E475" s="14"/>
      <c r="F475" s="15"/>
      <c r="G475" s="14"/>
      <c r="H475" s="14"/>
      <c r="I475" s="17"/>
    </row>
    <row r="476" spans="1:9">
      <c r="A476" s="14"/>
      <c r="B476" s="15"/>
      <c r="C476" s="16"/>
      <c r="D476" s="14"/>
      <c r="E476" s="14"/>
      <c r="F476" s="15"/>
      <c r="G476" s="14"/>
      <c r="H476" s="14"/>
      <c r="I476" s="193"/>
    </row>
    <row r="477" spans="1:9">
      <c r="A477" s="14"/>
      <c r="B477" s="15"/>
      <c r="C477" s="16"/>
      <c r="D477" s="14"/>
      <c r="E477" s="14"/>
      <c r="F477" s="15"/>
      <c r="G477" s="14"/>
      <c r="H477" s="14"/>
      <c r="I477" s="193"/>
    </row>
    <row r="478" spans="1:9">
      <c r="A478" s="14"/>
      <c r="B478" s="15"/>
      <c r="C478" s="16"/>
      <c r="D478" s="14"/>
      <c r="E478" s="14"/>
      <c r="F478" s="15"/>
      <c r="G478" s="14"/>
      <c r="H478" s="14"/>
      <c r="I478" s="193"/>
    </row>
    <row r="479" spans="1:9">
      <c r="A479" s="14"/>
      <c r="B479" s="15"/>
      <c r="C479" s="16"/>
      <c r="D479" s="14"/>
      <c r="E479" s="14"/>
      <c r="F479" s="15"/>
      <c r="G479" s="14"/>
      <c r="H479" s="14"/>
      <c r="I479" s="193"/>
    </row>
    <row r="480" spans="1:9">
      <c r="A480" s="14"/>
      <c r="B480" s="15"/>
      <c r="C480" s="16"/>
      <c r="D480" s="14"/>
      <c r="E480" s="14"/>
      <c r="F480" s="15"/>
      <c r="G480" s="14"/>
      <c r="H480" s="14"/>
      <c r="I480" s="193"/>
    </row>
    <row r="481" spans="1:9">
      <c r="A481" s="14"/>
      <c r="B481" s="15"/>
      <c r="C481" s="16"/>
      <c r="D481" s="14"/>
      <c r="E481" s="14"/>
      <c r="F481" s="15"/>
      <c r="G481" s="14"/>
      <c r="H481" s="14"/>
      <c r="I481" s="193"/>
    </row>
    <row r="482" spans="1:9">
      <c r="A482" s="14"/>
      <c r="B482" s="15"/>
      <c r="C482" s="16"/>
      <c r="D482" s="14"/>
      <c r="E482" s="14"/>
      <c r="F482" s="15"/>
      <c r="G482" s="14"/>
      <c r="H482" s="14"/>
      <c r="I482" s="193"/>
    </row>
    <row r="483" spans="1:9">
      <c r="A483" s="14"/>
      <c r="B483" s="15"/>
      <c r="C483" s="16"/>
      <c r="D483" s="14"/>
      <c r="E483" s="14"/>
      <c r="F483" s="15"/>
      <c r="G483" s="14"/>
      <c r="H483" s="14"/>
      <c r="I483" s="193"/>
    </row>
    <row r="484" spans="1:9">
      <c r="A484" s="14"/>
      <c r="B484" s="15"/>
      <c r="C484" s="16"/>
      <c r="D484" s="14"/>
      <c r="E484" s="14"/>
      <c r="F484" s="15"/>
      <c r="G484" s="14"/>
      <c r="H484" s="14"/>
      <c r="I484" s="193"/>
    </row>
    <row r="485" spans="1:9">
      <c r="A485" s="14"/>
      <c r="B485" s="15"/>
      <c r="C485" s="16"/>
      <c r="D485" s="14"/>
      <c r="E485" s="14"/>
      <c r="F485" s="15"/>
      <c r="G485" s="14"/>
      <c r="H485" s="14"/>
      <c r="I485" s="193"/>
    </row>
    <row r="486" spans="1:9">
      <c r="A486" s="14"/>
      <c r="B486" s="15"/>
      <c r="C486" s="16"/>
      <c r="D486" s="14"/>
      <c r="E486" s="14"/>
      <c r="F486" s="15"/>
      <c r="G486" s="14"/>
      <c r="H486" s="14"/>
      <c r="I486" s="193"/>
    </row>
    <row r="487" spans="1:9">
      <c r="A487" s="14"/>
      <c r="B487" s="15"/>
      <c r="C487" s="16"/>
      <c r="D487" s="14"/>
      <c r="E487" s="14"/>
      <c r="F487" s="15"/>
      <c r="G487" s="14"/>
      <c r="H487" s="14"/>
      <c r="I487" s="193"/>
    </row>
    <row r="488" spans="1:9">
      <c r="A488" s="14"/>
      <c r="B488" s="15"/>
      <c r="C488" s="16"/>
      <c r="D488" s="14"/>
      <c r="E488" s="14"/>
      <c r="F488" s="15"/>
      <c r="G488" s="14"/>
      <c r="H488" s="14"/>
      <c r="I488" s="193"/>
    </row>
    <row r="489" spans="1:9">
      <c r="A489" s="14"/>
      <c r="B489" s="15"/>
      <c r="C489" s="16"/>
      <c r="D489" s="14"/>
      <c r="E489" s="14"/>
      <c r="F489" s="15"/>
      <c r="G489" s="14"/>
      <c r="H489" s="14"/>
      <c r="I489" s="193"/>
    </row>
    <row r="490" spans="1:9">
      <c r="A490" s="14"/>
      <c r="B490" s="15"/>
      <c r="C490" s="16"/>
      <c r="D490" s="14"/>
      <c r="E490" s="14"/>
      <c r="F490" s="15"/>
      <c r="G490" s="14"/>
      <c r="H490" s="14"/>
      <c r="I490" s="193"/>
    </row>
    <row r="491" spans="1:9">
      <c r="A491" s="14"/>
      <c r="B491" s="15"/>
      <c r="C491" s="16"/>
      <c r="D491" s="14"/>
      <c r="E491" s="14"/>
      <c r="F491" s="15"/>
      <c r="G491" s="14"/>
      <c r="H491" s="14"/>
      <c r="I491" s="193"/>
    </row>
    <row r="492" spans="1:9">
      <c r="A492" s="14"/>
      <c r="B492" s="15"/>
      <c r="C492" s="16"/>
      <c r="D492" s="14"/>
      <c r="E492" s="14"/>
      <c r="F492" s="15"/>
      <c r="G492" s="14"/>
      <c r="H492" s="14"/>
      <c r="I492" s="193"/>
    </row>
    <row r="493" spans="1:9">
      <c r="A493" s="14"/>
      <c r="B493" s="15"/>
      <c r="C493" s="16"/>
      <c r="D493" s="14"/>
      <c r="E493" s="14"/>
      <c r="F493" s="15"/>
      <c r="G493" s="14"/>
      <c r="H493" s="14"/>
      <c r="I493" s="193"/>
    </row>
    <row r="494" spans="1:9">
      <c r="A494" s="14"/>
      <c r="B494" s="15"/>
      <c r="C494" s="16"/>
      <c r="D494" s="14"/>
      <c r="E494" s="14"/>
      <c r="F494" s="15"/>
      <c r="G494" s="14"/>
      <c r="H494" s="14"/>
      <c r="I494" s="193"/>
    </row>
    <row r="495" spans="1:9">
      <c r="A495" s="14"/>
      <c r="B495" s="15"/>
      <c r="C495" s="16"/>
      <c r="D495" s="14"/>
      <c r="E495" s="14"/>
      <c r="F495" s="15"/>
      <c r="G495" s="14"/>
      <c r="H495" s="14"/>
      <c r="I495" s="193"/>
    </row>
    <row r="496" spans="1:9">
      <c r="A496" s="14"/>
      <c r="B496" s="15"/>
      <c r="C496" s="16"/>
      <c r="D496" s="14"/>
      <c r="E496" s="14"/>
      <c r="F496" s="15"/>
      <c r="G496" s="14"/>
      <c r="H496" s="14"/>
      <c r="I496" s="193"/>
    </row>
    <row r="497" spans="1:9">
      <c r="A497" s="14"/>
      <c r="B497" s="15"/>
      <c r="C497" s="16"/>
      <c r="D497" s="14"/>
      <c r="E497" s="14"/>
      <c r="F497" s="15"/>
      <c r="G497" s="14"/>
      <c r="H497" s="14"/>
      <c r="I497" s="193"/>
    </row>
    <row r="498" spans="1:9">
      <c r="A498" s="14"/>
      <c r="B498" s="15"/>
      <c r="C498" s="16"/>
      <c r="D498" s="14"/>
      <c r="E498" s="14"/>
      <c r="F498" s="15"/>
      <c r="G498" s="14"/>
      <c r="H498" s="14"/>
      <c r="I498" s="193"/>
    </row>
    <row r="499" spans="1:9">
      <c r="A499" s="14"/>
      <c r="B499" s="15"/>
      <c r="C499" s="16"/>
      <c r="D499" s="14"/>
      <c r="E499" s="14"/>
      <c r="F499" s="15"/>
      <c r="G499" s="14"/>
      <c r="H499" s="14"/>
      <c r="I499" s="193"/>
    </row>
    <row r="500" spans="1:9">
      <c r="A500" s="14"/>
      <c r="B500" s="15"/>
      <c r="C500" s="16"/>
      <c r="D500" s="14"/>
      <c r="E500" s="14"/>
      <c r="F500" s="15"/>
      <c r="G500" s="14"/>
      <c r="H500" s="14"/>
      <c r="I500" s="193"/>
    </row>
    <row r="501" spans="1:9">
      <c r="A501" s="14"/>
      <c r="B501" s="15"/>
      <c r="C501" s="16"/>
      <c r="D501" s="14"/>
      <c r="E501" s="14"/>
      <c r="F501" s="15"/>
      <c r="G501" s="14"/>
      <c r="H501" s="14"/>
      <c r="I501" s="193"/>
    </row>
    <row r="502" spans="1:9">
      <c r="A502" s="14"/>
      <c r="B502" s="15"/>
      <c r="C502" s="16"/>
      <c r="D502" s="14"/>
      <c r="E502" s="14"/>
      <c r="F502" s="15"/>
      <c r="G502" s="14"/>
      <c r="H502" s="14"/>
      <c r="I502" s="193"/>
    </row>
    <row r="503" spans="1:9">
      <c r="A503" s="14"/>
      <c r="B503" s="15"/>
      <c r="C503" s="16"/>
      <c r="D503" s="14"/>
      <c r="E503" s="14"/>
      <c r="F503" s="15"/>
      <c r="G503" s="14"/>
      <c r="H503" s="14"/>
      <c r="I503" s="193"/>
    </row>
    <row r="504" spans="1:9">
      <c r="A504" s="14"/>
      <c r="B504" s="15"/>
      <c r="C504" s="16"/>
      <c r="D504" s="14"/>
      <c r="E504" s="14"/>
      <c r="F504" s="15"/>
      <c r="G504" s="14"/>
      <c r="H504" s="14"/>
      <c r="I504" s="193"/>
    </row>
    <row r="505" spans="1:9">
      <c r="A505" s="14"/>
      <c r="B505" s="15"/>
      <c r="C505" s="16"/>
      <c r="D505" s="14"/>
      <c r="E505" s="14"/>
      <c r="F505" s="15"/>
      <c r="G505" s="14"/>
      <c r="H505" s="14"/>
      <c r="I505" s="193"/>
    </row>
    <row r="506" spans="1:9">
      <c r="A506" s="14"/>
      <c r="B506" s="15"/>
      <c r="C506" s="16"/>
      <c r="D506" s="14"/>
      <c r="E506" s="14"/>
      <c r="F506" s="15"/>
      <c r="G506" s="14"/>
      <c r="H506" s="14"/>
      <c r="I506" s="193"/>
    </row>
    <row r="507" spans="1:9">
      <c r="A507" s="14"/>
      <c r="B507" s="15"/>
      <c r="C507" s="16"/>
      <c r="D507" s="14"/>
      <c r="E507" s="14"/>
      <c r="F507" s="15"/>
      <c r="G507" s="14"/>
      <c r="H507" s="14"/>
      <c r="I507" s="193"/>
    </row>
    <row r="508" spans="1:9">
      <c r="A508" s="14"/>
      <c r="B508" s="15"/>
      <c r="C508" s="16"/>
      <c r="D508" s="14"/>
      <c r="E508" s="14"/>
      <c r="F508" s="15"/>
      <c r="G508" s="14"/>
      <c r="H508" s="14"/>
      <c r="I508" s="193"/>
    </row>
    <row r="509" spans="1:9">
      <c r="A509" s="14"/>
      <c r="B509" s="15"/>
      <c r="C509" s="16"/>
      <c r="D509" s="14"/>
      <c r="E509" s="14"/>
      <c r="F509" s="15"/>
      <c r="G509" s="14"/>
      <c r="H509" s="14"/>
      <c r="I509" s="193"/>
    </row>
    <row r="510" spans="1:9">
      <c r="A510" s="14"/>
      <c r="B510" s="15"/>
      <c r="C510" s="16"/>
      <c r="D510" s="14"/>
      <c r="E510" s="14"/>
      <c r="F510" s="15"/>
      <c r="G510" s="14"/>
      <c r="H510" s="14"/>
      <c r="I510" s="193"/>
    </row>
    <row r="511" spans="1:9">
      <c r="A511" s="14"/>
      <c r="B511" s="15"/>
      <c r="C511" s="16"/>
      <c r="D511" s="14"/>
      <c r="E511" s="14"/>
      <c r="F511" s="15"/>
      <c r="G511" s="14"/>
      <c r="H511" s="14"/>
      <c r="I511" s="193"/>
    </row>
    <row r="512" spans="1:9">
      <c r="A512" s="14"/>
      <c r="B512" s="15"/>
      <c r="C512" s="16"/>
      <c r="D512" s="14"/>
      <c r="E512" s="14"/>
      <c r="F512" s="15"/>
      <c r="G512" s="14"/>
      <c r="H512" s="14"/>
      <c r="I512" s="193"/>
    </row>
    <row r="513" spans="1:9">
      <c r="A513" s="14"/>
      <c r="B513" s="15"/>
      <c r="C513" s="16"/>
      <c r="D513" s="14"/>
      <c r="E513" s="14"/>
      <c r="F513" s="15"/>
      <c r="G513" s="14"/>
      <c r="H513" s="14"/>
      <c r="I513" s="193"/>
    </row>
    <row r="514" spans="1:9">
      <c r="A514" s="14"/>
      <c r="B514" s="15"/>
      <c r="C514" s="16"/>
      <c r="D514" s="14"/>
      <c r="E514" s="14"/>
      <c r="F514" s="15"/>
      <c r="G514" s="14"/>
      <c r="H514" s="14"/>
      <c r="I514" s="193"/>
    </row>
    <row r="515" spans="1:9">
      <c r="A515" s="14"/>
      <c r="B515" s="15"/>
      <c r="C515" s="16"/>
      <c r="D515" s="14"/>
      <c r="E515" s="14"/>
      <c r="F515" s="15"/>
      <c r="G515" s="14"/>
      <c r="H515" s="14"/>
      <c r="I515" s="193"/>
    </row>
    <row r="516" spans="1:9">
      <c r="A516" s="14"/>
      <c r="B516" s="15"/>
      <c r="C516" s="16"/>
      <c r="D516" s="14"/>
      <c r="E516" s="14"/>
      <c r="F516" s="15"/>
      <c r="G516" s="14"/>
      <c r="H516" s="14"/>
      <c r="I516" s="193"/>
    </row>
    <row r="517" spans="1:9">
      <c r="A517" s="14"/>
      <c r="B517" s="15"/>
      <c r="C517" s="16"/>
      <c r="D517" s="14"/>
      <c r="E517" s="14"/>
      <c r="F517" s="15"/>
      <c r="G517" s="14"/>
      <c r="H517" s="14"/>
      <c r="I517" s="193"/>
    </row>
    <row r="518" spans="1:9">
      <c r="A518" s="14"/>
      <c r="B518" s="15"/>
      <c r="C518" s="16"/>
      <c r="D518" s="14"/>
      <c r="E518" s="14"/>
      <c r="F518" s="15"/>
      <c r="G518" s="14"/>
      <c r="H518" s="14"/>
      <c r="I518" s="193"/>
    </row>
    <row r="519" spans="1:9">
      <c r="A519" s="14"/>
      <c r="B519" s="15"/>
      <c r="C519" s="16"/>
      <c r="D519" s="14"/>
      <c r="E519" s="14"/>
      <c r="F519" s="15"/>
      <c r="G519" s="14"/>
      <c r="H519" s="14"/>
      <c r="I519" s="193"/>
    </row>
    <row r="520" spans="1:9">
      <c r="A520" s="14"/>
      <c r="B520" s="15"/>
      <c r="C520" s="16"/>
      <c r="D520" s="14"/>
      <c r="E520" s="14"/>
      <c r="F520" s="15"/>
      <c r="G520" s="14"/>
      <c r="H520" s="14"/>
      <c r="I520" s="193"/>
    </row>
    <row r="521" spans="1:9">
      <c r="A521" s="14"/>
      <c r="B521" s="15"/>
      <c r="C521" s="16"/>
      <c r="D521" s="14"/>
      <c r="E521" s="14"/>
      <c r="F521" s="15"/>
      <c r="G521" s="14"/>
      <c r="H521" s="14"/>
      <c r="I521" s="193"/>
    </row>
    <row r="522" spans="1:9">
      <c r="A522" s="14"/>
      <c r="B522" s="15"/>
      <c r="C522" s="16"/>
      <c r="D522" s="14"/>
      <c r="E522" s="14"/>
      <c r="F522" s="15"/>
      <c r="G522" s="14"/>
      <c r="H522" s="14"/>
      <c r="I522" s="193"/>
    </row>
    <row r="523" spans="1:9">
      <c r="A523" s="14"/>
      <c r="B523" s="15"/>
      <c r="C523" s="16"/>
      <c r="D523" s="14"/>
      <c r="E523" s="14"/>
      <c r="F523" s="15"/>
      <c r="G523" s="14"/>
      <c r="H523" s="14"/>
      <c r="I523" s="193"/>
    </row>
    <row r="524" spans="1:9">
      <c r="A524" s="14"/>
      <c r="B524" s="15"/>
      <c r="C524" s="16"/>
      <c r="D524" s="14"/>
      <c r="E524" s="14"/>
      <c r="F524" s="15"/>
      <c r="G524" s="14"/>
      <c r="H524" s="14"/>
      <c r="I524" s="193"/>
    </row>
    <row r="525" spans="1:9">
      <c r="A525" s="14"/>
      <c r="B525" s="15"/>
      <c r="C525" s="16"/>
      <c r="D525" s="14"/>
      <c r="E525" s="14"/>
      <c r="F525" s="15"/>
      <c r="G525" s="14"/>
      <c r="H525" s="14"/>
      <c r="I525" s="193"/>
    </row>
    <row r="526" spans="1:9">
      <c r="A526" s="14"/>
      <c r="B526" s="15"/>
      <c r="C526" s="16"/>
      <c r="D526" s="14"/>
      <c r="E526" s="14"/>
      <c r="F526" s="15"/>
      <c r="G526" s="14"/>
      <c r="H526" s="14"/>
      <c r="I526" s="193"/>
    </row>
    <row r="527" spans="1:9">
      <c r="A527" s="14"/>
      <c r="B527" s="15"/>
      <c r="C527" s="16"/>
      <c r="D527" s="14"/>
      <c r="E527" s="14"/>
      <c r="F527" s="15"/>
      <c r="G527" s="14"/>
      <c r="H527" s="14"/>
      <c r="I527" s="193"/>
    </row>
    <row r="528" spans="1:9">
      <c r="A528" s="14"/>
      <c r="B528" s="15"/>
      <c r="C528" s="16"/>
      <c r="D528" s="14"/>
      <c r="E528" s="14"/>
      <c r="F528" s="15"/>
      <c r="G528" s="14"/>
      <c r="H528" s="14"/>
      <c r="I528" s="193"/>
    </row>
    <row r="529" spans="1:9">
      <c r="A529" s="14"/>
      <c r="B529" s="15"/>
      <c r="C529" s="16"/>
      <c r="D529" s="14"/>
      <c r="E529" s="14"/>
      <c r="F529" s="15"/>
      <c r="G529" s="14"/>
      <c r="H529" s="14"/>
      <c r="I529" s="193"/>
    </row>
    <row r="530" spans="1:9">
      <c r="A530" s="14"/>
      <c r="B530" s="15"/>
      <c r="C530" s="16"/>
      <c r="D530" s="14"/>
      <c r="E530" s="14"/>
      <c r="F530" s="15"/>
      <c r="G530" s="14"/>
      <c r="H530" s="14"/>
      <c r="I530" s="193"/>
    </row>
    <row r="531" spans="1:9">
      <c r="A531" s="14"/>
      <c r="B531" s="15"/>
      <c r="C531" s="16"/>
      <c r="D531" s="14"/>
      <c r="E531" s="14"/>
      <c r="F531" s="15"/>
      <c r="G531" s="14"/>
      <c r="H531" s="14"/>
      <c r="I531" s="193"/>
    </row>
    <row r="532" spans="1:9">
      <c r="A532" s="14"/>
      <c r="B532" s="15"/>
      <c r="C532" s="16"/>
      <c r="D532" s="14"/>
      <c r="E532" s="14"/>
      <c r="F532" s="15"/>
      <c r="G532" s="14"/>
      <c r="H532" s="14"/>
      <c r="I532" s="193"/>
    </row>
    <row r="533" spans="1:9">
      <c r="A533" s="14"/>
      <c r="B533" s="15"/>
      <c r="C533" s="16"/>
      <c r="D533" s="14"/>
      <c r="E533" s="14"/>
      <c r="F533" s="15"/>
      <c r="G533" s="14"/>
      <c r="H533" s="14"/>
      <c r="I533" s="193"/>
    </row>
    <row r="534" spans="1:9">
      <c r="A534" s="14"/>
      <c r="B534" s="15"/>
      <c r="C534" s="16"/>
      <c r="D534" s="14"/>
      <c r="E534" s="14"/>
      <c r="F534" s="15"/>
      <c r="G534" s="14"/>
      <c r="H534" s="14"/>
      <c r="I534" s="193"/>
    </row>
    <row r="535" spans="1:9">
      <c r="A535" s="14"/>
      <c r="B535" s="15"/>
      <c r="C535" s="16"/>
      <c r="D535" s="14"/>
      <c r="E535" s="14"/>
      <c r="F535" s="15"/>
      <c r="G535" s="14"/>
      <c r="H535" s="14"/>
      <c r="I535" s="193"/>
    </row>
    <row r="536" spans="1:9">
      <c r="A536" s="14"/>
      <c r="B536" s="15"/>
      <c r="C536" s="16"/>
      <c r="D536" s="14"/>
      <c r="E536" s="14"/>
      <c r="F536" s="15"/>
      <c r="G536" s="14"/>
      <c r="H536" s="14"/>
      <c r="I536" s="193"/>
    </row>
    <row r="537" spans="1:9">
      <c r="A537" s="14"/>
      <c r="B537" s="15"/>
      <c r="C537" s="16"/>
      <c r="D537" s="14"/>
      <c r="E537" s="14"/>
      <c r="F537" s="15"/>
      <c r="G537" s="14"/>
      <c r="H537" s="14"/>
      <c r="I537" s="193"/>
    </row>
    <row r="538" spans="1:9">
      <c r="A538" s="14"/>
      <c r="B538" s="15"/>
      <c r="C538" s="16"/>
      <c r="D538" s="14"/>
      <c r="E538" s="14"/>
      <c r="F538" s="15"/>
      <c r="G538" s="14"/>
      <c r="H538" s="14"/>
      <c r="I538" s="193"/>
    </row>
    <row r="539" spans="1:9">
      <c r="A539" s="14"/>
      <c r="B539" s="15"/>
      <c r="C539" s="16"/>
      <c r="D539" s="14"/>
      <c r="E539" s="14"/>
      <c r="F539" s="15"/>
      <c r="G539" s="14"/>
      <c r="H539" s="14"/>
      <c r="I539" s="193"/>
    </row>
    <row r="540" spans="1:9">
      <c r="A540" s="14"/>
      <c r="B540" s="15"/>
      <c r="C540" s="16"/>
      <c r="D540" s="14"/>
      <c r="E540" s="14"/>
      <c r="F540" s="15"/>
      <c r="G540" s="14"/>
      <c r="H540" s="14"/>
      <c r="I540" s="193"/>
    </row>
    <row r="541" spans="1:9">
      <c r="A541" s="14"/>
      <c r="B541" s="15"/>
      <c r="C541" s="16"/>
      <c r="D541" s="14"/>
      <c r="E541" s="14"/>
      <c r="F541" s="15"/>
      <c r="G541" s="14"/>
      <c r="H541" s="14"/>
      <c r="I541" s="193"/>
    </row>
    <row r="542" spans="1:9">
      <c r="A542" s="14"/>
      <c r="B542" s="15"/>
      <c r="C542" s="16"/>
      <c r="D542" s="14"/>
      <c r="E542" s="14"/>
      <c r="F542" s="15"/>
      <c r="G542" s="14"/>
      <c r="H542" s="14"/>
      <c r="I542" s="193"/>
    </row>
    <row r="543" spans="1:9">
      <c r="A543" s="14"/>
      <c r="B543" s="15"/>
      <c r="C543" s="16"/>
      <c r="D543" s="14"/>
      <c r="E543" s="14"/>
      <c r="F543" s="15"/>
      <c r="G543" s="14"/>
      <c r="H543" s="14"/>
      <c r="I543" s="193"/>
    </row>
    <row r="544" spans="1:9">
      <c r="A544" s="14"/>
      <c r="B544" s="15"/>
      <c r="C544" s="16"/>
      <c r="D544" s="14"/>
      <c r="E544" s="14"/>
      <c r="F544" s="15"/>
      <c r="G544" s="14"/>
      <c r="H544" s="14"/>
      <c r="I544" s="193"/>
    </row>
    <row r="545" spans="1:9">
      <c r="A545" s="14"/>
      <c r="B545" s="15"/>
      <c r="C545" s="16"/>
      <c r="D545" s="14"/>
      <c r="E545" s="14"/>
      <c r="F545" s="15"/>
      <c r="G545" s="14"/>
      <c r="H545" s="14"/>
      <c r="I545" s="193"/>
    </row>
    <row r="546" spans="1:9">
      <c r="A546" s="14"/>
      <c r="B546" s="15"/>
      <c r="C546" s="16"/>
      <c r="D546" s="14"/>
      <c r="E546" s="14"/>
      <c r="F546" s="15"/>
      <c r="G546" s="14"/>
      <c r="H546" s="14"/>
      <c r="I546" s="193"/>
    </row>
    <row r="547" spans="1:9">
      <c r="A547" s="14"/>
      <c r="B547" s="15"/>
      <c r="C547" s="16"/>
      <c r="D547" s="14"/>
      <c r="E547" s="14"/>
      <c r="F547" s="15"/>
      <c r="G547" s="14"/>
      <c r="H547" s="14"/>
      <c r="I547" s="193"/>
    </row>
    <row r="548" spans="1:9">
      <c r="A548" s="14"/>
      <c r="B548" s="15"/>
      <c r="C548" s="16"/>
      <c r="D548" s="14"/>
      <c r="E548" s="14"/>
      <c r="F548" s="15"/>
      <c r="G548" s="14"/>
      <c r="H548" s="14"/>
      <c r="I548" s="193"/>
    </row>
    <row r="549" spans="1:9">
      <c r="A549" s="14"/>
      <c r="B549" s="15"/>
      <c r="C549" s="16"/>
      <c r="D549" s="14"/>
      <c r="E549" s="14"/>
      <c r="F549" s="15"/>
      <c r="G549" s="14"/>
      <c r="H549" s="14"/>
      <c r="I549" s="193"/>
    </row>
    <row r="550" spans="1:9">
      <c r="A550" s="14"/>
      <c r="B550" s="15"/>
      <c r="C550" s="16"/>
      <c r="D550" s="14"/>
      <c r="E550" s="14"/>
      <c r="F550" s="15"/>
      <c r="G550" s="14"/>
      <c r="H550" s="14"/>
      <c r="I550" s="193"/>
    </row>
    <row r="551" spans="1:9">
      <c r="A551" s="14"/>
      <c r="B551" s="15"/>
      <c r="C551" s="16"/>
      <c r="D551" s="14"/>
      <c r="E551" s="14"/>
      <c r="F551" s="15"/>
      <c r="G551" s="14"/>
      <c r="H551" s="14"/>
      <c r="I551" s="193"/>
    </row>
    <row r="552" spans="1:9">
      <c r="A552" s="14"/>
      <c r="B552" s="15"/>
      <c r="C552" s="16"/>
      <c r="D552" s="14"/>
      <c r="E552" s="14"/>
      <c r="F552" s="15"/>
      <c r="G552" s="14"/>
      <c r="H552" s="14"/>
      <c r="I552" s="193"/>
    </row>
    <row r="553" spans="1:9">
      <c r="A553" s="14"/>
      <c r="B553" s="15"/>
      <c r="C553" s="16"/>
      <c r="D553" s="14"/>
      <c r="E553" s="14"/>
      <c r="F553" s="15"/>
      <c r="G553" s="14"/>
      <c r="H553" s="14"/>
      <c r="I553" s="193"/>
    </row>
    <row r="554" spans="1:9">
      <c r="A554" s="14"/>
      <c r="B554" s="15"/>
      <c r="C554" s="16"/>
      <c r="D554" s="14"/>
      <c r="E554" s="14"/>
      <c r="F554" s="15"/>
      <c r="G554" s="14"/>
      <c r="H554" s="14"/>
      <c r="I554" s="193"/>
    </row>
    <row r="555" spans="1:9">
      <c r="A555" s="14"/>
      <c r="B555" s="15"/>
      <c r="C555" s="16"/>
      <c r="D555" s="14"/>
      <c r="E555" s="14"/>
      <c r="F555" s="15"/>
      <c r="G555" s="14"/>
      <c r="H555" s="14"/>
      <c r="I555" s="193"/>
    </row>
    <row r="556" spans="1:9">
      <c r="A556" s="14"/>
      <c r="B556" s="15"/>
      <c r="C556" s="16"/>
      <c r="D556" s="14"/>
      <c r="E556" s="14"/>
      <c r="F556" s="15"/>
      <c r="G556" s="14"/>
      <c r="H556" s="14"/>
      <c r="I556" s="193"/>
    </row>
    <row r="557" spans="1:9">
      <c r="A557" s="14"/>
      <c r="B557" s="15"/>
      <c r="C557" s="16"/>
      <c r="D557" s="14"/>
      <c r="E557" s="14"/>
      <c r="F557" s="15"/>
      <c r="G557" s="14"/>
      <c r="H557" s="14"/>
      <c r="I557" s="193"/>
    </row>
    <row r="558" spans="1:9">
      <c r="A558" s="14"/>
      <c r="B558" s="15"/>
      <c r="C558" s="16"/>
      <c r="D558" s="14"/>
      <c r="E558" s="14"/>
      <c r="F558" s="15"/>
      <c r="G558" s="14"/>
      <c r="H558" s="14"/>
      <c r="I558" s="193"/>
    </row>
    <row r="559" spans="1:9">
      <c r="A559" s="14"/>
      <c r="B559" s="15"/>
      <c r="C559" s="16"/>
      <c r="D559" s="14"/>
      <c r="E559" s="14"/>
      <c r="F559" s="15"/>
      <c r="G559" s="14"/>
      <c r="H559" s="14"/>
      <c r="I559" s="193"/>
    </row>
    <row r="560" spans="1:9">
      <c r="A560" s="14"/>
      <c r="B560" s="15"/>
      <c r="C560" s="16"/>
      <c r="D560" s="14"/>
      <c r="E560" s="14"/>
      <c r="F560" s="15"/>
      <c r="G560" s="14"/>
      <c r="H560" s="14"/>
      <c r="I560" s="193"/>
    </row>
    <row r="561" spans="1:9">
      <c r="A561" s="14"/>
      <c r="B561" s="15"/>
      <c r="C561" s="16"/>
      <c r="D561" s="14"/>
      <c r="E561" s="14"/>
      <c r="F561" s="15"/>
      <c r="G561" s="14"/>
      <c r="H561" s="14"/>
      <c r="I561" s="193"/>
    </row>
    <row r="562" spans="1:9">
      <c r="A562" s="14"/>
      <c r="B562" s="15"/>
      <c r="C562" s="16"/>
      <c r="D562" s="14"/>
      <c r="E562" s="14"/>
      <c r="F562" s="15"/>
      <c r="G562" s="14"/>
      <c r="H562" s="14"/>
      <c r="I562" s="193"/>
    </row>
    <row r="563" spans="1:9">
      <c r="A563" s="14"/>
      <c r="B563" s="15"/>
      <c r="C563" s="16"/>
      <c r="D563" s="14"/>
      <c r="E563" s="14"/>
      <c r="F563" s="15"/>
      <c r="G563" s="14"/>
      <c r="H563" s="14"/>
      <c r="I563" s="193"/>
    </row>
    <row r="564" spans="1:9">
      <c r="A564" s="14"/>
      <c r="B564" s="15"/>
      <c r="C564" s="16"/>
      <c r="D564" s="14"/>
      <c r="E564" s="14"/>
      <c r="F564" s="15"/>
      <c r="G564" s="14"/>
      <c r="H564" s="14"/>
      <c r="I564" s="193"/>
    </row>
    <row r="565" spans="1:9">
      <c r="A565" s="14"/>
      <c r="B565" s="15"/>
      <c r="C565" s="16"/>
      <c r="D565" s="14"/>
      <c r="E565" s="14"/>
      <c r="F565" s="15"/>
      <c r="G565" s="14"/>
      <c r="H565" s="14"/>
      <c r="I565" s="193"/>
    </row>
    <row r="566" spans="1:9">
      <c r="A566" s="14"/>
      <c r="B566" s="15"/>
      <c r="C566" s="16"/>
      <c r="D566" s="14"/>
      <c r="E566" s="14"/>
      <c r="F566" s="15"/>
      <c r="G566" s="14"/>
      <c r="H566" s="14"/>
      <c r="I566" s="193"/>
    </row>
    <row r="567" spans="1:9">
      <c r="A567" s="14"/>
      <c r="B567" s="15"/>
      <c r="C567" s="16"/>
      <c r="D567" s="14"/>
      <c r="E567" s="14"/>
      <c r="F567" s="15"/>
      <c r="G567" s="14"/>
      <c r="H567" s="14"/>
      <c r="I567" s="193"/>
    </row>
    <row r="568" spans="1:9">
      <c r="A568" s="14"/>
      <c r="B568" s="15"/>
      <c r="C568" s="16"/>
      <c r="D568" s="14"/>
      <c r="E568" s="14"/>
      <c r="F568" s="15"/>
      <c r="G568" s="14"/>
      <c r="H568" s="14"/>
      <c r="I568" s="193"/>
    </row>
    <row r="569" spans="1:9">
      <c r="A569" s="14"/>
      <c r="B569" s="15"/>
      <c r="C569" s="16"/>
      <c r="D569" s="14"/>
      <c r="E569" s="14"/>
      <c r="F569" s="15"/>
      <c r="G569" s="14"/>
      <c r="H569" s="14"/>
      <c r="I569" s="193"/>
    </row>
    <row r="570" spans="1:9">
      <c r="A570" s="14"/>
      <c r="B570" s="15"/>
      <c r="C570" s="16"/>
      <c r="D570" s="14"/>
      <c r="E570" s="14"/>
      <c r="F570" s="15"/>
      <c r="G570" s="14"/>
      <c r="H570" s="14"/>
      <c r="I570" s="193"/>
    </row>
    <row r="571" spans="1:9">
      <c r="A571" s="14"/>
      <c r="B571" s="15"/>
      <c r="C571" s="16"/>
      <c r="D571" s="14"/>
      <c r="E571" s="14"/>
      <c r="F571" s="15"/>
      <c r="G571" s="14"/>
      <c r="H571" s="14"/>
      <c r="I571" s="193"/>
    </row>
    <row r="572" spans="1:9">
      <c r="A572" s="14"/>
      <c r="B572" s="15"/>
      <c r="C572" s="16"/>
      <c r="D572" s="14"/>
      <c r="E572" s="14"/>
      <c r="F572" s="15"/>
      <c r="G572" s="14"/>
      <c r="H572" s="14"/>
      <c r="I572" s="193"/>
    </row>
    <row r="573" spans="1:9">
      <c r="A573" s="14"/>
      <c r="B573" s="15"/>
      <c r="C573" s="16"/>
      <c r="D573" s="14"/>
      <c r="E573" s="14"/>
      <c r="F573" s="15"/>
      <c r="G573" s="14"/>
      <c r="H573" s="14"/>
      <c r="I573" s="193"/>
    </row>
    <row r="574" spans="1:9">
      <c r="A574" s="14"/>
      <c r="B574" s="15"/>
      <c r="C574" s="16"/>
      <c r="D574" s="14"/>
      <c r="E574" s="14"/>
      <c r="F574" s="15"/>
      <c r="G574" s="14"/>
      <c r="H574" s="14"/>
      <c r="I574" s="193"/>
    </row>
    <row r="575" spans="1:9">
      <c r="A575" s="14"/>
      <c r="B575" s="15"/>
      <c r="C575" s="16"/>
      <c r="D575" s="14"/>
      <c r="E575" s="14"/>
      <c r="F575" s="15"/>
      <c r="G575" s="14"/>
      <c r="H575" s="14"/>
      <c r="I575" s="193"/>
    </row>
    <row r="576" spans="1:9">
      <c r="A576" s="14"/>
      <c r="B576" s="15"/>
      <c r="C576" s="16"/>
      <c r="D576" s="14"/>
      <c r="E576" s="14"/>
      <c r="F576" s="15"/>
      <c r="G576" s="14"/>
      <c r="H576" s="14"/>
      <c r="I576" s="193"/>
    </row>
    <row r="577" spans="1:9">
      <c r="A577" s="14"/>
      <c r="B577" s="15"/>
      <c r="C577" s="16"/>
      <c r="D577" s="14"/>
      <c r="E577" s="14"/>
      <c r="F577" s="15"/>
      <c r="G577" s="14"/>
      <c r="H577" s="14"/>
      <c r="I577" s="193"/>
    </row>
    <row r="578" spans="1:9">
      <c r="A578" s="14"/>
      <c r="B578" s="15"/>
      <c r="C578" s="16"/>
      <c r="D578" s="14"/>
      <c r="E578" s="14"/>
      <c r="F578" s="15"/>
      <c r="G578" s="14"/>
      <c r="H578" s="14"/>
      <c r="I578" s="193"/>
    </row>
    <row r="579" spans="1:9">
      <c r="A579" s="14"/>
      <c r="B579" s="15"/>
      <c r="C579" s="16"/>
      <c r="D579" s="14"/>
      <c r="E579" s="14"/>
      <c r="F579" s="15"/>
      <c r="G579" s="14"/>
      <c r="H579" s="14"/>
      <c r="I579" s="193"/>
    </row>
    <row r="580" spans="1:9">
      <c r="A580" s="14"/>
      <c r="B580" s="15"/>
      <c r="C580" s="16"/>
      <c r="D580" s="14"/>
      <c r="E580" s="14"/>
      <c r="F580" s="15"/>
      <c r="G580" s="14"/>
      <c r="H580" s="14"/>
      <c r="I580" s="193"/>
    </row>
    <row r="581" spans="1:9">
      <c r="A581" s="14"/>
      <c r="B581" s="15"/>
      <c r="C581" s="16"/>
      <c r="D581" s="14"/>
      <c r="E581" s="14"/>
      <c r="F581" s="15"/>
      <c r="G581" s="14"/>
      <c r="H581" s="14"/>
      <c r="I581" s="193"/>
    </row>
    <row r="582" spans="1:9">
      <c r="A582" s="14"/>
      <c r="B582" s="15"/>
      <c r="C582" s="16"/>
      <c r="D582" s="14"/>
      <c r="E582" s="14"/>
      <c r="F582" s="15"/>
      <c r="G582" s="14"/>
      <c r="H582" s="14"/>
      <c r="I582" s="193"/>
    </row>
    <row r="583" spans="1:9">
      <c r="A583" s="14"/>
      <c r="B583" s="15"/>
      <c r="C583" s="16"/>
      <c r="D583" s="14"/>
      <c r="E583" s="14"/>
      <c r="F583" s="15"/>
      <c r="G583" s="14"/>
      <c r="H583" s="14"/>
      <c r="I583" s="193"/>
    </row>
    <row r="584" spans="1:9">
      <c r="A584" s="14"/>
      <c r="B584" s="15"/>
      <c r="C584" s="16"/>
      <c r="D584" s="14"/>
      <c r="E584" s="14"/>
      <c r="F584" s="15"/>
      <c r="G584" s="14"/>
      <c r="H584" s="14"/>
      <c r="I584" s="193"/>
    </row>
    <row r="585" spans="1:9">
      <c r="A585" s="14"/>
      <c r="B585" s="15"/>
      <c r="C585" s="16"/>
      <c r="D585" s="14"/>
      <c r="E585" s="14"/>
      <c r="F585" s="15"/>
      <c r="G585" s="14"/>
      <c r="H585" s="14"/>
      <c r="I585" s="193"/>
    </row>
    <row r="586" spans="1:9">
      <c r="A586" s="14"/>
      <c r="B586" s="15"/>
      <c r="C586" s="16"/>
      <c r="D586" s="14"/>
      <c r="E586" s="14"/>
      <c r="F586" s="15"/>
      <c r="G586" s="14"/>
      <c r="H586" s="14"/>
      <c r="I586" s="193"/>
    </row>
    <row r="587" spans="1:9">
      <c r="A587" s="14"/>
      <c r="B587" s="15"/>
      <c r="C587" s="16"/>
      <c r="D587" s="14"/>
      <c r="E587" s="14"/>
      <c r="F587" s="15"/>
      <c r="G587" s="14"/>
      <c r="H587" s="14"/>
      <c r="I587" s="193"/>
    </row>
    <row r="588" spans="1:9">
      <c r="A588" s="14"/>
      <c r="B588" s="15"/>
      <c r="C588" s="16"/>
      <c r="D588" s="14"/>
      <c r="E588" s="14"/>
      <c r="F588" s="15"/>
      <c r="G588" s="14"/>
      <c r="H588" s="14"/>
      <c r="I588" s="193"/>
    </row>
    <row r="589" spans="1:9">
      <c r="A589" s="14"/>
      <c r="B589" s="15"/>
      <c r="C589" s="16"/>
      <c r="D589" s="14"/>
      <c r="E589" s="14"/>
      <c r="F589" s="15"/>
      <c r="G589" s="14"/>
      <c r="H589" s="14"/>
      <c r="I589" s="193"/>
    </row>
    <row r="590" spans="1:9">
      <c r="A590" s="14"/>
      <c r="B590" s="15"/>
      <c r="C590" s="16"/>
      <c r="D590" s="14"/>
      <c r="E590" s="14"/>
      <c r="F590" s="15"/>
      <c r="G590" s="14"/>
      <c r="H590" s="14"/>
      <c r="I590" s="193"/>
    </row>
    <row r="591" spans="1:9">
      <c r="A591" s="14"/>
      <c r="B591" s="15"/>
      <c r="C591" s="16"/>
      <c r="D591" s="14"/>
      <c r="E591" s="14"/>
      <c r="F591" s="15"/>
      <c r="G591" s="14"/>
      <c r="H591" s="14"/>
      <c r="I591" s="193"/>
    </row>
    <row r="592" spans="1:9">
      <c r="A592" s="14"/>
      <c r="B592" s="15"/>
      <c r="C592" s="16"/>
      <c r="D592" s="14"/>
      <c r="E592" s="14"/>
      <c r="F592" s="15"/>
      <c r="G592" s="14"/>
      <c r="H592" s="14"/>
      <c r="I592" s="193"/>
    </row>
    <row r="593" spans="1:9">
      <c r="A593" s="14"/>
      <c r="B593" s="15"/>
      <c r="C593" s="16"/>
      <c r="D593" s="14"/>
      <c r="E593" s="14"/>
      <c r="F593" s="15"/>
      <c r="G593" s="14"/>
      <c r="H593" s="14"/>
      <c r="I593" s="193"/>
    </row>
    <row r="594" spans="1:9">
      <c r="A594" s="14"/>
      <c r="B594" s="15"/>
      <c r="C594" s="16"/>
      <c r="D594" s="14"/>
      <c r="E594" s="14"/>
      <c r="F594" s="15"/>
      <c r="G594" s="14"/>
      <c r="H594" s="14"/>
      <c r="I594" s="193"/>
    </row>
    <row r="595" spans="1:9">
      <c r="A595" s="14"/>
      <c r="B595" s="15"/>
      <c r="C595" s="16"/>
      <c r="D595" s="14"/>
      <c r="E595" s="14"/>
      <c r="F595" s="15"/>
      <c r="G595" s="14"/>
      <c r="H595" s="14"/>
      <c r="I595" s="193"/>
    </row>
    <row r="596" spans="1:9">
      <c r="A596" s="14"/>
      <c r="B596" s="15"/>
      <c r="C596" s="16"/>
      <c r="D596" s="14"/>
      <c r="E596" s="14"/>
      <c r="F596" s="15"/>
      <c r="G596" s="14"/>
      <c r="H596" s="14"/>
      <c r="I596" s="193"/>
    </row>
    <row r="597" spans="1:9">
      <c r="A597" s="14"/>
      <c r="B597" s="15"/>
      <c r="C597" s="16"/>
      <c r="D597" s="14"/>
      <c r="E597" s="14"/>
      <c r="F597" s="15"/>
      <c r="G597" s="14"/>
      <c r="H597" s="14"/>
      <c r="I597" s="193"/>
    </row>
    <row r="598" spans="1:9">
      <c r="A598" s="14"/>
      <c r="B598" s="15"/>
      <c r="C598" s="16"/>
      <c r="D598" s="14"/>
      <c r="E598" s="14"/>
      <c r="F598" s="15"/>
      <c r="G598" s="14"/>
      <c r="H598" s="14"/>
      <c r="I598" s="193"/>
    </row>
    <row r="599" spans="1:9">
      <c r="A599" s="14"/>
      <c r="B599" s="15"/>
      <c r="C599" s="16"/>
      <c r="D599" s="14"/>
      <c r="E599" s="14"/>
      <c r="F599" s="15"/>
      <c r="G599" s="14"/>
      <c r="H599" s="14"/>
      <c r="I599" s="193"/>
    </row>
    <row r="600" spans="1:9">
      <c r="A600" s="14"/>
      <c r="B600" s="15"/>
      <c r="C600" s="16"/>
      <c r="D600" s="14"/>
      <c r="E600" s="14"/>
      <c r="F600" s="15"/>
      <c r="G600" s="14"/>
      <c r="H600" s="14"/>
      <c r="I600" s="193"/>
    </row>
    <row r="601" spans="1:9">
      <c r="A601" s="14"/>
      <c r="B601" s="15"/>
      <c r="C601" s="16"/>
      <c r="D601" s="14"/>
      <c r="E601" s="14"/>
      <c r="F601" s="15"/>
      <c r="G601" s="14"/>
      <c r="H601" s="14"/>
      <c r="I601" s="193"/>
    </row>
    <row r="602" spans="1:9">
      <c r="A602" s="14"/>
      <c r="B602" s="15"/>
      <c r="C602" s="16"/>
      <c r="D602" s="14"/>
      <c r="E602" s="14"/>
      <c r="F602" s="15"/>
      <c r="G602" s="14"/>
      <c r="H602" s="14"/>
      <c r="I602" s="193"/>
    </row>
    <row r="603" spans="1:9">
      <c r="A603" s="14"/>
      <c r="B603" s="15"/>
      <c r="C603" s="16"/>
      <c r="D603" s="14"/>
      <c r="E603" s="14"/>
      <c r="F603" s="15"/>
      <c r="G603" s="14"/>
      <c r="H603" s="14"/>
      <c r="I603" s="193"/>
    </row>
    <row r="604" spans="1:9">
      <c r="A604" s="14"/>
      <c r="B604" s="15"/>
      <c r="C604" s="16"/>
      <c r="D604" s="14"/>
      <c r="E604" s="14"/>
      <c r="F604" s="15"/>
      <c r="G604" s="14"/>
      <c r="H604" s="14"/>
      <c r="I604" s="193"/>
    </row>
    <row r="605" spans="1:9">
      <c r="A605" s="14"/>
      <c r="B605" s="15"/>
      <c r="C605" s="16"/>
      <c r="D605" s="14"/>
      <c r="E605" s="14"/>
      <c r="F605" s="15"/>
      <c r="G605" s="14"/>
      <c r="H605" s="14"/>
      <c r="I605" s="193"/>
    </row>
    <row r="606" spans="1:9">
      <c r="A606" s="14"/>
      <c r="B606" s="15"/>
      <c r="C606" s="16"/>
      <c r="D606" s="14"/>
      <c r="E606" s="14"/>
      <c r="F606" s="15"/>
      <c r="G606" s="14"/>
      <c r="H606" s="14"/>
      <c r="I606" s="193"/>
    </row>
    <row r="607" spans="1:9">
      <c r="A607" s="14"/>
      <c r="B607" s="15"/>
      <c r="C607" s="16"/>
      <c r="D607" s="14"/>
      <c r="E607" s="14"/>
      <c r="F607" s="15"/>
      <c r="G607" s="14"/>
      <c r="H607" s="14"/>
      <c r="I607" s="193"/>
    </row>
    <row r="608" spans="1:9">
      <c r="A608" s="14"/>
      <c r="B608" s="15"/>
      <c r="C608" s="16"/>
      <c r="D608" s="14"/>
      <c r="E608" s="14"/>
      <c r="F608" s="15"/>
      <c r="G608" s="14"/>
      <c r="H608" s="14"/>
      <c r="I608" s="193"/>
    </row>
    <row r="609" spans="1:9">
      <c r="A609" s="14"/>
      <c r="B609" s="15"/>
      <c r="C609" s="16"/>
      <c r="D609" s="14"/>
      <c r="E609" s="14"/>
      <c r="F609" s="15"/>
      <c r="G609" s="14"/>
      <c r="H609" s="14"/>
      <c r="I609" s="193"/>
    </row>
    <row r="610" spans="1:9">
      <c r="A610" s="14"/>
      <c r="B610" s="15"/>
      <c r="C610" s="16"/>
      <c r="D610" s="14"/>
      <c r="E610" s="14"/>
      <c r="F610" s="15"/>
      <c r="G610" s="14"/>
      <c r="H610" s="14"/>
      <c r="I610" s="193"/>
    </row>
    <row r="611" spans="1:9">
      <c r="A611" s="14"/>
      <c r="B611" s="15"/>
      <c r="C611" s="16"/>
      <c r="D611" s="14"/>
      <c r="E611" s="14"/>
      <c r="F611" s="15"/>
      <c r="G611" s="14"/>
      <c r="H611" s="14"/>
      <c r="I611" s="193"/>
    </row>
    <row r="612" spans="1:9">
      <c r="A612" s="14"/>
      <c r="B612" s="15"/>
      <c r="C612" s="16"/>
      <c r="D612" s="14"/>
      <c r="E612" s="14"/>
      <c r="F612" s="15"/>
      <c r="G612" s="14"/>
      <c r="H612" s="14"/>
      <c r="I612" s="193"/>
    </row>
    <row r="613" spans="1:9">
      <c r="A613" s="14"/>
      <c r="B613" s="15"/>
      <c r="C613" s="16"/>
      <c r="D613" s="14"/>
      <c r="E613" s="14"/>
      <c r="F613" s="15"/>
      <c r="G613" s="14"/>
      <c r="H613" s="14"/>
      <c r="I613" s="193"/>
    </row>
  </sheetData>
  <mergeCells count="16">
    <mergeCell ref="F473:H473"/>
    <mergeCell ref="F474:H474"/>
    <mergeCell ref="A349:H349"/>
    <mergeCell ref="A130:I130"/>
    <mergeCell ref="A205:I205"/>
    <mergeCell ref="A280:I280"/>
    <mergeCell ref="B352:I352"/>
    <mergeCell ref="F469:H469"/>
    <mergeCell ref="F470:H470"/>
    <mergeCell ref="F471:H471"/>
    <mergeCell ref="A350:H350"/>
    <mergeCell ref="A1:I1"/>
    <mergeCell ref="A2:I2"/>
    <mergeCell ref="A3:I3"/>
    <mergeCell ref="A5:I5"/>
    <mergeCell ref="A348:H348"/>
  </mergeCells>
  <printOptions horizontalCentered="1" verticalCentered="1"/>
  <pageMargins left="0.51181102362204722" right="0.51181102362204722" top="0.51181102362204722" bottom="0.51181102362204722" header="0.51181102362204722" footer="0.51181102362204722"/>
  <pageSetup paperSize="5" scale="70" fitToHeight="42" orientation="portrait" verticalDpi="300" r:id="rId1"/>
</worksheet>
</file>

<file path=xl/worksheets/sheet2.xml><?xml version="1.0" encoding="utf-8"?>
<worksheet xmlns="http://schemas.openxmlformats.org/spreadsheetml/2006/main" xmlns:r="http://schemas.openxmlformats.org/officeDocument/2006/relationships">
  <sheetPr>
    <pageSetUpPr fitToPage="1"/>
  </sheetPr>
  <dimension ref="A1:L613"/>
  <sheetViews>
    <sheetView topLeftCell="A412" workbookViewId="0">
      <selection activeCell="C12" sqref="C12"/>
    </sheetView>
  </sheetViews>
  <sheetFormatPr defaultColWidth="46.7109375" defaultRowHeight="15"/>
  <cols>
    <col min="1" max="1" width="5.7109375" style="169" bestFit="1" customWidth="1"/>
    <col min="2" max="2" width="16.42578125" style="169" bestFit="1" customWidth="1"/>
    <col min="3" max="3" width="55.140625" style="190" customWidth="1"/>
    <col min="4" max="4" width="10.7109375" style="191" customWidth="1"/>
    <col min="5" max="5" width="5.5703125" style="169" customWidth="1"/>
    <col min="6" max="6" width="14.85546875" style="160" bestFit="1" customWidth="1"/>
    <col min="7" max="7" width="17.5703125" style="192" customWidth="1"/>
    <col min="8" max="8" width="64.7109375" style="95" bestFit="1" customWidth="1"/>
    <col min="9" max="9" width="46.7109375" style="94"/>
    <col min="10" max="10" width="46.7109375" style="95"/>
    <col min="11" max="11" width="49.7109375" style="95" bestFit="1" customWidth="1"/>
    <col min="12" max="12" width="30.140625" style="95" bestFit="1" customWidth="1"/>
    <col min="13" max="16384" width="46.7109375" style="95"/>
  </cols>
  <sheetData>
    <row r="1" spans="1:12" ht="46.5" customHeight="1">
      <c r="A1" s="274" t="s">
        <v>737</v>
      </c>
      <c r="B1" s="275"/>
      <c r="C1" s="275"/>
      <c r="D1" s="275"/>
      <c r="E1" s="275"/>
      <c r="F1" s="275"/>
      <c r="G1" s="276"/>
      <c r="H1" s="93"/>
    </row>
    <row r="2" spans="1:12">
      <c r="A2" s="96" t="s">
        <v>445</v>
      </c>
      <c r="B2" s="2" t="s">
        <v>446</v>
      </c>
      <c r="C2" s="2" t="s">
        <v>447</v>
      </c>
      <c r="D2" s="1" t="s">
        <v>448</v>
      </c>
      <c r="E2" s="2" t="s">
        <v>449</v>
      </c>
      <c r="F2" s="97" t="s">
        <v>450</v>
      </c>
      <c r="G2" s="98" t="s">
        <v>451</v>
      </c>
      <c r="H2" s="99"/>
      <c r="I2" s="100"/>
      <c r="J2" s="101"/>
    </row>
    <row r="3" spans="1:12">
      <c r="A3" s="265" t="s">
        <v>452</v>
      </c>
      <c r="B3" s="266"/>
      <c r="C3" s="266"/>
      <c r="D3" s="266"/>
      <c r="E3" s="266"/>
      <c r="F3" s="266"/>
      <c r="G3" s="267"/>
      <c r="H3" s="102"/>
      <c r="I3" s="103"/>
      <c r="J3" s="2"/>
    </row>
    <row r="4" spans="1:12">
      <c r="A4" s="104">
        <v>1</v>
      </c>
      <c r="B4" s="105" t="s">
        <v>453</v>
      </c>
      <c r="C4" s="106" t="s">
        <v>454</v>
      </c>
      <c r="D4" s="107">
        <v>1</v>
      </c>
      <c r="E4" s="105" t="s">
        <v>13</v>
      </c>
      <c r="F4" s="108">
        <v>208285.64</v>
      </c>
      <c r="G4" s="109">
        <f>D4*F4</f>
        <v>208285.64</v>
      </c>
      <c r="H4" s="110"/>
      <c r="I4" s="111"/>
    </row>
    <row r="5" spans="1:12">
      <c r="A5" s="104">
        <v>2</v>
      </c>
      <c r="B5" s="105" t="s">
        <v>455</v>
      </c>
      <c r="C5" s="106" t="s">
        <v>456</v>
      </c>
      <c r="D5" s="107">
        <v>1</v>
      </c>
      <c r="E5" s="105" t="s">
        <v>13</v>
      </c>
      <c r="F5" s="108">
        <v>21143932.949999999</v>
      </c>
      <c r="G5" s="109">
        <f t="shared" ref="G5:G28" si="0">D5*F5</f>
        <v>21143932.949999999</v>
      </c>
      <c r="H5" s="112"/>
      <c r="I5" s="113"/>
    </row>
    <row r="6" spans="1:12">
      <c r="A6" s="104">
        <v>3</v>
      </c>
      <c r="B6" s="105" t="s">
        <v>457</v>
      </c>
      <c r="C6" s="106" t="s">
        <v>458</v>
      </c>
      <c r="D6" s="107">
        <v>1</v>
      </c>
      <c r="E6" s="105" t="s">
        <v>13</v>
      </c>
      <c r="F6" s="108">
        <v>605590.06000000006</v>
      </c>
      <c r="G6" s="109">
        <f t="shared" si="0"/>
        <v>605590.06000000006</v>
      </c>
      <c r="H6" s="114"/>
      <c r="I6" s="115"/>
      <c r="J6" s="115"/>
    </row>
    <row r="7" spans="1:12">
      <c r="A7" s="104">
        <v>4</v>
      </c>
      <c r="B7" s="28" t="s">
        <v>459</v>
      </c>
      <c r="C7" s="116" t="s">
        <v>460</v>
      </c>
      <c r="D7" s="36">
        <v>3000</v>
      </c>
      <c r="E7" s="28" t="s">
        <v>56</v>
      </c>
      <c r="F7" s="43">
        <v>71.69</v>
      </c>
      <c r="G7" s="109">
        <f t="shared" si="0"/>
        <v>215070</v>
      </c>
      <c r="H7" s="117"/>
      <c r="I7" s="115"/>
      <c r="J7" s="115"/>
    </row>
    <row r="8" spans="1:12">
      <c r="A8" s="104">
        <v>5</v>
      </c>
      <c r="B8" s="28" t="s">
        <v>461</v>
      </c>
      <c r="C8" s="116" t="s">
        <v>462</v>
      </c>
      <c r="D8" s="36">
        <v>1230</v>
      </c>
      <c r="E8" s="28" t="s">
        <v>56</v>
      </c>
      <c r="F8" s="43">
        <v>67.349999999999994</v>
      </c>
      <c r="G8" s="109">
        <f t="shared" si="0"/>
        <v>82840.5</v>
      </c>
      <c r="H8" s="117"/>
      <c r="I8" s="115"/>
      <c r="J8" s="115"/>
    </row>
    <row r="9" spans="1:12">
      <c r="A9" s="104">
        <v>6</v>
      </c>
      <c r="B9" s="28" t="s">
        <v>463</v>
      </c>
      <c r="C9" s="116" t="s">
        <v>464</v>
      </c>
      <c r="D9" s="36">
        <v>2500</v>
      </c>
      <c r="E9" s="28" t="s">
        <v>56</v>
      </c>
      <c r="F9" s="43">
        <v>70.3</v>
      </c>
      <c r="G9" s="109">
        <f t="shared" si="0"/>
        <v>175750</v>
      </c>
      <c r="H9" s="117"/>
      <c r="I9" s="115"/>
      <c r="J9" s="115"/>
    </row>
    <row r="10" spans="1:12">
      <c r="A10" s="104">
        <v>7</v>
      </c>
      <c r="B10" s="28" t="s">
        <v>465</v>
      </c>
      <c r="C10" s="116" t="s">
        <v>466</v>
      </c>
      <c r="D10" s="36">
        <v>500</v>
      </c>
      <c r="E10" s="28" t="s">
        <v>56</v>
      </c>
      <c r="F10" s="43">
        <v>70.3</v>
      </c>
      <c r="G10" s="109">
        <f t="shared" si="0"/>
        <v>35150</v>
      </c>
      <c r="H10" s="117"/>
      <c r="I10" s="115"/>
      <c r="J10" s="115"/>
    </row>
    <row r="11" spans="1:12" s="112" customFormat="1">
      <c r="A11" s="104">
        <v>8</v>
      </c>
      <c r="B11" s="28" t="s">
        <v>467</v>
      </c>
      <c r="C11" s="116" t="s">
        <v>468</v>
      </c>
      <c r="D11" s="36">
        <v>100</v>
      </c>
      <c r="E11" s="28" t="s">
        <v>56</v>
      </c>
      <c r="F11" s="43">
        <v>84.37</v>
      </c>
      <c r="G11" s="109">
        <f t="shared" si="0"/>
        <v>8437</v>
      </c>
      <c r="H11" s="117"/>
      <c r="I11" s="115"/>
      <c r="J11" s="115"/>
      <c r="L11" s="112" t="s">
        <v>469</v>
      </c>
    </row>
    <row r="12" spans="1:12">
      <c r="A12" s="104">
        <v>9</v>
      </c>
      <c r="B12" s="105" t="s">
        <v>470</v>
      </c>
      <c r="C12" s="106" t="s">
        <v>471</v>
      </c>
      <c r="D12" s="107">
        <v>480</v>
      </c>
      <c r="E12" s="105" t="s">
        <v>59</v>
      </c>
      <c r="F12" s="11">
        <v>895.53</v>
      </c>
      <c r="G12" s="109">
        <f t="shared" si="0"/>
        <v>429854.39999999997</v>
      </c>
      <c r="H12" s="114"/>
      <c r="I12" s="115"/>
      <c r="J12" s="115"/>
    </row>
    <row r="13" spans="1:12">
      <c r="A13" s="104">
        <v>10</v>
      </c>
      <c r="B13" s="105" t="s">
        <v>472</v>
      </c>
      <c r="C13" s="106" t="s">
        <v>473</v>
      </c>
      <c r="D13" s="107">
        <v>120</v>
      </c>
      <c r="E13" s="105" t="s">
        <v>59</v>
      </c>
      <c r="F13" s="108">
        <v>3347.33</v>
      </c>
      <c r="G13" s="109">
        <f t="shared" si="0"/>
        <v>401679.6</v>
      </c>
      <c r="H13" s="114"/>
      <c r="I13" s="115"/>
      <c r="J13" s="115"/>
    </row>
    <row r="14" spans="1:12">
      <c r="A14" s="104">
        <v>11</v>
      </c>
      <c r="B14" s="28" t="s">
        <v>474</v>
      </c>
      <c r="C14" s="116" t="s">
        <v>475</v>
      </c>
      <c r="D14" s="36">
        <v>2</v>
      </c>
      <c r="E14" s="28" t="s">
        <v>13</v>
      </c>
      <c r="F14" s="45">
        <v>5342.09</v>
      </c>
      <c r="G14" s="109">
        <f t="shared" si="0"/>
        <v>10684.18</v>
      </c>
      <c r="H14" s="117"/>
      <c r="I14" s="115"/>
      <c r="J14" s="115"/>
    </row>
    <row r="15" spans="1:12">
      <c r="A15" s="104">
        <v>12</v>
      </c>
      <c r="B15" s="28" t="s">
        <v>476</v>
      </c>
      <c r="C15" s="116" t="s">
        <v>477</v>
      </c>
      <c r="D15" s="36">
        <v>2</v>
      </c>
      <c r="E15" s="28" t="s">
        <v>13</v>
      </c>
      <c r="F15" s="45">
        <v>3995.46</v>
      </c>
      <c r="G15" s="109">
        <f t="shared" si="0"/>
        <v>7990.92</v>
      </c>
      <c r="H15" s="117"/>
      <c r="I15" s="115"/>
      <c r="J15" s="115"/>
    </row>
    <row r="16" spans="1:12" s="112" customFormat="1">
      <c r="A16" s="104">
        <v>13</v>
      </c>
      <c r="B16" s="28" t="s">
        <v>478</v>
      </c>
      <c r="C16" s="116" t="s">
        <v>479</v>
      </c>
      <c r="D16" s="36">
        <v>1500</v>
      </c>
      <c r="E16" s="28" t="s">
        <v>56</v>
      </c>
      <c r="F16" s="43">
        <v>78.31</v>
      </c>
      <c r="G16" s="109">
        <f t="shared" si="0"/>
        <v>117465</v>
      </c>
      <c r="H16" s="117"/>
      <c r="I16" s="115"/>
      <c r="J16" s="115"/>
    </row>
    <row r="17" spans="1:10">
      <c r="A17" s="104">
        <v>14</v>
      </c>
      <c r="B17" s="28" t="s">
        <v>480</v>
      </c>
      <c r="C17" s="116" t="s">
        <v>481</v>
      </c>
      <c r="D17" s="36">
        <v>1</v>
      </c>
      <c r="E17" s="28" t="s">
        <v>13</v>
      </c>
      <c r="F17" s="45">
        <v>2350.9499999999998</v>
      </c>
      <c r="G17" s="109">
        <f t="shared" si="0"/>
        <v>2350.9499999999998</v>
      </c>
      <c r="H17" s="118"/>
      <c r="I17" s="119"/>
      <c r="J17" s="120"/>
    </row>
    <row r="18" spans="1:10">
      <c r="A18" s="104">
        <v>15</v>
      </c>
      <c r="B18" s="28" t="s">
        <v>482</v>
      </c>
      <c r="C18" s="116" t="s">
        <v>483</v>
      </c>
      <c r="D18" s="36">
        <v>1</v>
      </c>
      <c r="E18" s="28" t="s">
        <v>13</v>
      </c>
      <c r="F18" s="45">
        <v>12331</v>
      </c>
      <c r="G18" s="109">
        <f t="shared" si="0"/>
        <v>12331</v>
      </c>
      <c r="H18" s="118"/>
      <c r="I18" s="119"/>
      <c r="J18" s="121"/>
    </row>
    <row r="19" spans="1:10">
      <c r="A19" s="104">
        <v>16</v>
      </c>
      <c r="B19" s="28" t="s">
        <v>484</v>
      </c>
      <c r="C19" s="116" t="s">
        <v>485</v>
      </c>
      <c r="D19" s="36">
        <v>1</v>
      </c>
      <c r="E19" s="28" t="s">
        <v>13</v>
      </c>
      <c r="F19" s="45">
        <v>9652.4</v>
      </c>
      <c r="G19" s="109">
        <f t="shared" si="0"/>
        <v>9652.4</v>
      </c>
      <c r="H19" s="122"/>
      <c r="I19" s="123"/>
      <c r="J19" s="124"/>
    </row>
    <row r="20" spans="1:10">
      <c r="A20" s="104">
        <v>17</v>
      </c>
      <c r="B20" s="28" t="s">
        <v>486</v>
      </c>
      <c r="C20" s="116" t="s">
        <v>487</v>
      </c>
      <c r="D20" s="36">
        <v>60</v>
      </c>
      <c r="E20" s="28" t="s">
        <v>59</v>
      </c>
      <c r="F20" s="43">
        <v>131.87</v>
      </c>
      <c r="G20" s="109">
        <f t="shared" si="0"/>
        <v>7912.2000000000007</v>
      </c>
      <c r="H20" s="117"/>
      <c r="I20" s="115"/>
      <c r="J20" s="124"/>
    </row>
    <row r="21" spans="1:10">
      <c r="A21" s="104">
        <v>18</v>
      </c>
      <c r="B21" s="105" t="s">
        <v>488</v>
      </c>
      <c r="C21" s="106" t="s">
        <v>489</v>
      </c>
      <c r="D21" s="107">
        <v>100</v>
      </c>
      <c r="E21" s="105" t="s">
        <v>59</v>
      </c>
      <c r="F21" s="108">
        <v>1230.3900000000001</v>
      </c>
      <c r="G21" s="109">
        <f t="shared" si="0"/>
        <v>123039.00000000001</v>
      </c>
      <c r="H21" s="114"/>
      <c r="I21" s="115"/>
      <c r="J21" s="124"/>
    </row>
    <row r="22" spans="1:10">
      <c r="A22" s="104">
        <v>19</v>
      </c>
      <c r="B22" s="28" t="s">
        <v>490</v>
      </c>
      <c r="C22" s="116" t="s">
        <v>491</v>
      </c>
      <c r="D22" s="36">
        <v>1</v>
      </c>
      <c r="E22" s="28" t="s">
        <v>13</v>
      </c>
      <c r="F22" s="45">
        <v>1395.99</v>
      </c>
      <c r="G22" s="109">
        <f t="shared" si="0"/>
        <v>1395.99</v>
      </c>
      <c r="H22" s="117"/>
      <c r="I22" s="115"/>
      <c r="J22" s="124"/>
    </row>
    <row r="23" spans="1:10">
      <c r="A23" s="104">
        <v>20</v>
      </c>
      <c r="B23" s="28" t="s">
        <v>492</v>
      </c>
      <c r="C23" s="116" t="s">
        <v>493</v>
      </c>
      <c r="D23" s="36">
        <v>1</v>
      </c>
      <c r="E23" s="28" t="s">
        <v>13</v>
      </c>
      <c r="F23" s="45">
        <v>1278.8</v>
      </c>
      <c r="G23" s="109">
        <f t="shared" si="0"/>
        <v>1278.8</v>
      </c>
      <c r="H23" s="117"/>
      <c r="I23" s="115"/>
      <c r="J23" s="124"/>
    </row>
    <row r="24" spans="1:10">
      <c r="A24" s="104">
        <v>21</v>
      </c>
      <c r="B24" s="28" t="s">
        <v>494</v>
      </c>
      <c r="C24" s="116" t="s">
        <v>495</v>
      </c>
      <c r="D24" s="36">
        <v>100</v>
      </c>
      <c r="E24" s="28" t="s">
        <v>59</v>
      </c>
      <c r="F24" s="43">
        <v>718.45</v>
      </c>
      <c r="G24" s="109">
        <f t="shared" si="0"/>
        <v>71845</v>
      </c>
      <c r="H24" s="117"/>
      <c r="I24" s="115"/>
      <c r="J24" s="124"/>
    </row>
    <row r="25" spans="1:10">
      <c r="A25" s="104">
        <v>22</v>
      </c>
      <c r="B25" s="105" t="s">
        <v>496</v>
      </c>
      <c r="C25" s="106" t="s">
        <v>497</v>
      </c>
      <c r="D25" s="107">
        <v>500</v>
      </c>
      <c r="E25" s="105" t="s">
        <v>59</v>
      </c>
      <c r="F25" s="11">
        <v>69.180000000000007</v>
      </c>
      <c r="G25" s="109">
        <f t="shared" si="0"/>
        <v>34590</v>
      </c>
      <c r="H25" s="114"/>
      <c r="I25" s="115"/>
      <c r="J25" s="124"/>
    </row>
    <row r="26" spans="1:10">
      <c r="A26" s="104">
        <v>23</v>
      </c>
      <c r="B26" s="105" t="s">
        <v>498</v>
      </c>
      <c r="C26" s="106" t="s">
        <v>499</v>
      </c>
      <c r="D26" s="107">
        <v>1200</v>
      </c>
      <c r="E26" s="105" t="s">
        <v>59</v>
      </c>
      <c r="F26" s="11">
        <v>115.88</v>
      </c>
      <c r="G26" s="109">
        <f t="shared" si="0"/>
        <v>139056</v>
      </c>
      <c r="H26" s="114"/>
      <c r="I26" s="115"/>
      <c r="J26" s="124"/>
    </row>
    <row r="27" spans="1:10">
      <c r="A27" s="104">
        <v>24</v>
      </c>
      <c r="B27" s="105" t="s">
        <v>500</v>
      </c>
      <c r="C27" s="106" t="s">
        <v>501</v>
      </c>
      <c r="D27" s="107">
        <v>500</v>
      </c>
      <c r="E27" s="105" t="s">
        <v>59</v>
      </c>
      <c r="F27" s="11">
        <v>284.68</v>
      </c>
      <c r="G27" s="109">
        <f t="shared" si="0"/>
        <v>142340</v>
      </c>
      <c r="H27" s="114"/>
      <c r="I27" s="115"/>
      <c r="J27" s="124"/>
    </row>
    <row r="28" spans="1:10">
      <c r="A28" s="104">
        <v>25</v>
      </c>
      <c r="B28" s="105" t="s">
        <v>502</v>
      </c>
      <c r="C28" s="106" t="s">
        <v>503</v>
      </c>
      <c r="D28" s="107">
        <v>2</v>
      </c>
      <c r="E28" s="105" t="s">
        <v>13</v>
      </c>
      <c r="F28" s="108">
        <v>9144771.1999999993</v>
      </c>
      <c r="G28" s="109">
        <f t="shared" si="0"/>
        <v>18289542.399999999</v>
      </c>
      <c r="H28" s="114"/>
      <c r="I28" s="115"/>
      <c r="J28" s="124"/>
    </row>
    <row r="29" spans="1:10">
      <c r="A29" s="250" t="s">
        <v>150</v>
      </c>
      <c r="B29" s="251"/>
      <c r="C29" s="251"/>
      <c r="D29" s="251"/>
      <c r="E29" s="251"/>
      <c r="F29" s="251"/>
      <c r="G29" s="98">
        <f>SUM(G4:G28)</f>
        <v>42278063.989999995</v>
      </c>
      <c r="H29" s="114"/>
      <c r="I29" s="115"/>
      <c r="J29" s="124"/>
    </row>
    <row r="30" spans="1:10">
      <c r="A30" s="260" t="s">
        <v>504</v>
      </c>
      <c r="B30" s="261"/>
      <c r="C30" s="261"/>
      <c r="D30" s="261"/>
      <c r="E30" s="261"/>
      <c r="F30" s="261"/>
      <c r="G30" s="262"/>
      <c r="H30" s="125"/>
      <c r="I30" s="126"/>
      <c r="J30" s="124"/>
    </row>
    <row r="31" spans="1:10">
      <c r="A31" s="104">
        <v>1</v>
      </c>
      <c r="B31" s="28" t="s">
        <v>505</v>
      </c>
      <c r="C31" s="33" t="s">
        <v>506</v>
      </c>
      <c r="D31" s="36">
        <v>1</v>
      </c>
      <c r="E31" s="44" t="s">
        <v>13</v>
      </c>
      <c r="F31" s="45">
        <v>385654.32</v>
      </c>
      <c r="G31" s="109">
        <f>D31*F31</f>
        <v>385654.32</v>
      </c>
      <c r="H31" s="118"/>
      <c r="I31" s="119"/>
      <c r="J31" s="121"/>
    </row>
    <row r="32" spans="1:10">
      <c r="A32" s="104">
        <v>2</v>
      </c>
      <c r="B32" s="28" t="s">
        <v>507</v>
      </c>
      <c r="C32" s="33" t="s">
        <v>508</v>
      </c>
      <c r="D32" s="36">
        <v>1</v>
      </c>
      <c r="E32" s="44" t="s">
        <v>13</v>
      </c>
      <c r="F32" s="45">
        <v>378460.78</v>
      </c>
      <c r="G32" s="109">
        <f t="shared" ref="G32:G42" si="1">D32*F32</f>
        <v>378460.78</v>
      </c>
      <c r="H32" s="118"/>
      <c r="I32" s="119"/>
      <c r="J32" s="127"/>
    </row>
    <row r="33" spans="1:10">
      <c r="A33" s="104">
        <v>3</v>
      </c>
      <c r="B33" s="28" t="s">
        <v>509</v>
      </c>
      <c r="C33" s="33" t="s">
        <v>510</v>
      </c>
      <c r="D33" s="36">
        <v>12</v>
      </c>
      <c r="E33" s="44" t="s">
        <v>13</v>
      </c>
      <c r="F33" s="43">
        <v>486.68</v>
      </c>
      <c r="G33" s="109">
        <f t="shared" si="1"/>
        <v>5840.16</v>
      </c>
      <c r="H33" s="118"/>
      <c r="I33" s="119"/>
      <c r="J33" s="121"/>
    </row>
    <row r="34" spans="1:10">
      <c r="A34" s="104">
        <v>4</v>
      </c>
      <c r="B34" s="28" t="s">
        <v>511</v>
      </c>
      <c r="C34" s="33" t="s">
        <v>512</v>
      </c>
      <c r="D34" s="36">
        <v>12</v>
      </c>
      <c r="E34" s="44" t="s">
        <v>45</v>
      </c>
      <c r="F34" s="43">
        <v>244.76</v>
      </c>
      <c r="G34" s="109">
        <f t="shared" si="1"/>
        <v>2937.12</v>
      </c>
      <c r="H34" s="118"/>
      <c r="I34" s="119"/>
      <c r="J34" s="121"/>
    </row>
    <row r="35" spans="1:10">
      <c r="A35" s="104">
        <v>5</v>
      </c>
      <c r="B35" s="28" t="s">
        <v>496</v>
      </c>
      <c r="C35" s="33" t="s">
        <v>497</v>
      </c>
      <c r="D35" s="36">
        <v>400</v>
      </c>
      <c r="E35" s="44" t="s">
        <v>59</v>
      </c>
      <c r="F35" s="43">
        <v>69.180000000000007</v>
      </c>
      <c r="G35" s="109">
        <f t="shared" si="1"/>
        <v>27672.000000000004</v>
      </c>
      <c r="H35" s="118"/>
      <c r="I35" s="119"/>
    </row>
    <row r="36" spans="1:10">
      <c r="A36" s="104">
        <v>6</v>
      </c>
      <c r="B36" s="28" t="s">
        <v>498</v>
      </c>
      <c r="C36" s="33" t="s">
        <v>513</v>
      </c>
      <c r="D36" s="36">
        <v>800</v>
      </c>
      <c r="E36" s="44" t="s">
        <v>59</v>
      </c>
      <c r="F36" s="43">
        <v>115.88</v>
      </c>
      <c r="G36" s="109">
        <f t="shared" si="1"/>
        <v>92704</v>
      </c>
      <c r="H36" s="118"/>
      <c r="I36" s="119"/>
    </row>
    <row r="37" spans="1:10">
      <c r="A37" s="104">
        <v>7</v>
      </c>
      <c r="B37" s="28" t="s">
        <v>500</v>
      </c>
      <c r="C37" s="33" t="s">
        <v>501</v>
      </c>
      <c r="D37" s="36">
        <v>600</v>
      </c>
      <c r="E37" s="44" t="s">
        <v>59</v>
      </c>
      <c r="F37" s="43">
        <v>284.68</v>
      </c>
      <c r="G37" s="109">
        <f t="shared" si="1"/>
        <v>170808</v>
      </c>
      <c r="H37" s="118"/>
      <c r="I37" s="119"/>
    </row>
    <row r="38" spans="1:10">
      <c r="A38" s="104">
        <v>8</v>
      </c>
      <c r="B38" s="28" t="s">
        <v>514</v>
      </c>
      <c r="C38" s="33" t="s">
        <v>515</v>
      </c>
      <c r="D38" s="36">
        <v>2</v>
      </c>
      <c r="E38" s="44" t="s">
        <v>13</v>
      </c>
      <c r="F38" s="45">
        <v>52515.9</v>
      </c>
      <c r="G38" s="109">
        <f t="shared" si="1"/>
        <v>105031.8</v>
      </c>
      <c r="H38" s="118"/>
      <c r="I38" s="119"/>
    </row>
    <row r="39" spans="1:10">
      <c r="A39" s="104">
        <v>9</v>
      </c>
      <c r="B39" s="28" t="s">
        <v>463</v>
      </c>
      <c r="C39" s="33" t="s">
        <v>464</v>
      </c>
      <c r="D39" s="36">
        <v>400</v>
      </c>
      <c r="E39" s="44" t="s">
        <v>56</v>
      </c>
      <c r="F39" s="43">
        <v>70.3</v>
      </c>
      <c r="G39" s="109">
        <f t="shared" si="1"/>
        <v>28120</v>
      </c>
      <c r="H39" s="118"/>
      <c r="I39" s="119"/>
      <c r="J39" s="127"/>
    </row>
    <row r="40" spans="1:10">
      <c r="A40" s="104">
        <v>10</v>
      </c>
      <c r="B40" s="28" t="s">
        <v>516</v>
      </c>
      <c r="C40" s="33" t="s">
        <v>517</v>
      </c>
      <c r="D40" s="36">
        <v>80</v>
      </c>
      <c r="E40" s="44" t="s">
        <v>56</v>
      </c>
      <c r="F40" s="43">
        <v>68.150000000000006</v>
      </c>
      <c r="G40" s="109">
        <f t="shared" si="1"/>
        <v>5452</v>
      </c>
      <c r="H40" s="118"/>
      <c r="I40" s="119"/>
      <c r="J40" s="121"/>
    </row>
    <row r="41" spans="1:10">
      <c r="A41" s="104">
        <v>11</v>
      </c>
      <c r="B41" s="28" t="s">
        <v>461</v>
      </c>
      <c r="C41" s="33" t="s">
        <v>462</v>
      </c>
      <c r="D41" s="36">
        <v>300</v>
      </c>
      <c r="E41" s="44" t="s">
        <v>56</v>
      </c>
      <c r="F41" s="43">
        <v>67.349999999999994</v>
      </c>
      <c r="G41" s="109">
        <f t="shared" si="1"/>
        <v>20205</v>
      </c>
      <c r="H41" s="118"/>
      <c r="I41" s="119"/>
      <c r="J41" s="121"/>
    </row>
    <row r="42" spans="1:10">
      <c r="A42" s="104">
        <v>12</v>
      </c>
      <c r="B42" s="28" t="s">
        <v>518</v>
      </c>
      <c r="C42" s="33" t="s">
        <v>519</v>
      </c>
      <c r="D42" s="36">
        <v>3</v>
      </c>
      <c r="E42" s="44" t="s">
        <v>13</v>
      </c>
      <c r="F42" s="45">
        <v>2228.9699999999998</v>
      </c>
      <c r="G42" s="109">
        <f t="shared" si="1"/>
        <v>6686.91</v>
      </c>
      <c r="H42" s="118"/>
      <c r="I42" s="119"/>
    </row>
    <row r="43" spans="1:10">
      <c r="A43" s="250" t="s">
        <v>150</v>
      </c>
      <c r="B43" s="251"/>
      <c r="C43" s="251"/>
      <c r="D43" s="251"/>
      <c r="E43" s="251"/>
      <c r="F43" s="251"/>
      <c r="G43" s="98">
        <f>SUM(G31:G42)</f>
        <v>1229572.0900000001</v>
      </c>
      <c r="H43" s="118"/>
      <c r="I43" s="119"/>
      <c r="J43" s="127"/>
    </row>
    <row r="44" spans="1:10">
      <c r="A44" s="265" t="s">
        <v>520</v>
      </c>
      <c r="B44" s="266"/>
      <c r="C44" s="266"/>
      <c r="D44" s="266"/>
      <c r="E44" s="266"/>
      <c r="F44" s="266"/>
      <c r="G44" s="267"/>
      <c r="H44" s="118"/>
      <c r="I44" s="119"/>
      <c r="J44" s="121"/>
    </row>
    <row r="45" spans="1:10">
      <c r="A45" s="105">
        <v>1</v>
      </c>
      <c r="B45" s="105" t="s">
        <v>472</v>
      </c>
      <c r="C45" s="7" t="s">
        <v>473</v>
      </c>
      <c r="D45" s="128">
        <v>2740</v>
      </c>
      <c r="E45" s="105" t="s">
        <v>59</v>
      </c>
      <c r="F45" s="129">
        <v>3347.33</v>
      </c>
      <c r="G45" s="130">
        <f>D45*F45</f>
        <v>9171684.1999999993</v>
      </c>
      <c r="H45" s="121" t="s">
        <v>521</v>
      </c>
      <c r="I45" s="131"/>
      <c r="J45" s="127"/>
    </row>
    <row r="46" spans="1:10">
      <c r="A46" s="105">
        <v>2</v>
      </c>
      <c r="B46" s="28" t="s">
        <v>474</v>
      </c>
      <c r="C46" s="116" t="s">
        <v>475</v>
      </c>
      <c r="D46" s="36">
        <v>20</v>
      </c>
      <c r="E46" s="28" t="s">
        <v>13</v>
      </c>
      <c r="F46" s="45">
        <v>5342.09</v>
      </c>
      <c r="G46" s="130">
        <f t="shared" ref="G46:G58" si="2">D46*F46</f>
        <v>106841.8</v>
      </c>
      <c r="H46" s="117"/>
      <c r="I46" s="115"/>
      <c r="J46" s="115"/>
    </row>
    <row r="47" spans="1:10">
      <c r="A47" s="105">
        <v>3</v>
      </c>
      <c r="B47" s="28" t="s">
        <v>476</v>
      </c>
      <c r="C47" s="116" t="s">
        <v>477</v>
      </c>
      <c r="D47" s="36">
        <v>4</v>
      </c>
      <c r="E47" s="28" t="s">
        <v>13</v>
      </c>
      <c r="F47" s="45">
        <v>3995.46</v>
      </c>
      <c r="G47" s="130">
        <f t="shared" si="2"/>
        <v>15981.84</v>
      </c>
      <c r="H47" s="117"/>
      <c r="I47" s="115"/>
      <c r="J47" s="115"/>
    </row>
    <row r="48" spans="1:10">
      <c r="A48" s="105">
        <v>4</v>
      </c>
      <c r="B48" s="28" t="s">
        <v>522</v>
      </c>
      <c r="C48" s="116" t="s">
        <v>523</v>
      </c>
      <c r="D48" s="128">
        <v>20</v>
      </c>
      <c r="E48" s="105" t="s">
        <v>13</v>
      </c>
      <c r="F48" s="129">
        <v>28498.18</v>
      </c>
      <c r="G48" s="130">
        <f t="shared" si="2"/>
        <v>569963.6</v>
      </c>
      <c r="H48" s="118" t="s">
        <v>203</v>
      </c>
      <c r="I48" s="119"/>
      <c r="J48" s="127"/>
    </row>
    <row r="49" spans="1:10">
      <c r="A49" s="105">
        <v>5</v>
      </c>
      <c r="B49" s="105" t="s">
        <v>470</v>
      </c>
      <c r="C49" s="7" t="s">
        <v>471</v>
      </c>
      <c r="D49" s="128">
        <v>2520</v>
      </c>
      <c r="E49" s="105" t="s">
        <v>59</v>
      </c>
      <c r="F49" s="129">
        <v>895.53</v>
      </c>
      <c r="G49" s="130">
        <f t="shared" si="2"/>
        <v>2256735.6</v>
      </c>
      <c r="H49" s="121" t="s">
        <v>524</v>
      </c>
      <c r="I49" s="131"/>
      <c r="J49" s="127"/>
    </row>
    <row r="50" spans="1:10">
      <c r="A50" s="105">
        <v>6</v>
      </c>
      <c r="B50" s="28" t="s">
        <v>514</v>
      </c>
      <c r="C50" s="116" t="s">
        <v>515</v>
      </c>
      <c r="D50" s="128">
        <v>3</v>
      </c>
      <c r="E50" s="105" t="s">
        <v>13</v>
      </c>
      <c r="F50" s="129">
        <v>52515.9</v>
      </c>
      <c r="G50" s="130">
        <f t="shared" si="2"/>
        <v>157547.70000000001</v>
      </c>
      <c r="H50" s="118"/>
      <c r="I50" s="119"/>
      <c r="J50" s="121"/>
    </row>
    <row r="51" spans="1:10">
      <c r="A51" s="105">
        <v>7</v>
      </c>
      <c r="B51" s="105" t="s">
        <v>518</v>
      </c>
      <c r="C51" s="7" t="s">
        <v>519</v>
      </c>
      <c r="D51" s="128">
        <v>9</v>
      </c>
      <c r="E51" s="105" t="s">
        <v>13</v>
      </c>
      <c r="F51" s="129">
        <v>2228.9699999999998</v>
      </c>
      <c r="G51" s="130">
        <f t="shared" si="2"/>
        <v>20060.73</v>
      </c>
      <c r="H51" s="121"/>
      <c r="I51" s="131"/>
      <c r="J51" s="127"/>
    </row>
    <row r="52" spans="1:10" s="134" customFormat="1">
      <c r="A52" s="105">
        <v>8</v>
      </c>
      <c r="B52" s="105" t="s">
        <v>525</v>
      </c>
      <c r="C52" s="7" t="s">
        <v>526</v>
      </c>
      <c r="D52" s="107">
        <v>8250</v>
      </c>
      <c r="E52" s="105" t="s">
        <v>59</v>
      </c>
      <c r="F52" s="132">
        <v>86.49</v>
      </c>
      <c r="G52" s="130">
        <f t="shared" si="2"/>
        <v>713542.5</v>
      </c>
      <c r="H52" s="133"/>
      <c r="I52" s="134" t="s">
        <v>203</v>
      </c>
    </row>
    <row r="53" spans="1:10" s="134" customFormat="1">
      <c r="A53" s="105">
        <v>9</v>
      </c>
      <c r="B53" s="105" t="s">
        <v>527</v>
      </c>
      <c r="C53" s="7" t="s">
        <v>528</v>
      </c>
      <c r="D53" s="107">
        <v>150</v>
      </c>
      <c r="E53" s="105" t="s">
        <v>13</v>
      </c>
      <c r="F53" s="132">
        <v>809.48</v>
      </c>
      <c r="G53" s="130">
        <f t="shared" si="2"/>
        <v>121422</v>
      </c>
      <c r="H53" s="133" t="s">
        <v>529</v>
      </c>
    </row>
    <row r="54" spans="1:10" s="134" customFormat="1">
      <c r="A54" s="105">
        <v>10</v>
      </c>
      <c r="B54" s="105" t="s">
        <v>509</v>
      </c>
      <c r="C54" s="7" t="s">
        <v>530</v>
      </c>
      <c r="D54" s="107">
        <v>60</v>
      </c>
      <c r="E54" s="105" t="s">
        <v>45</v>
      </c>
      <c r="F54" s="132">
        <v>486.68</v>
      </c>
      <c r="G54" s="130">
        <f t="shared" si="2"/>
        <v>29200.799999999999</v>
      </c>
      <c r="H54" s="133" t="s">
        <v>531</v>
      </c>
    </row>
    <row r="55" spans="1:10" s="134" customFormat="1">
      <c r="A55" s="105">
        <v>11</v>
      </c>
      <c r="B55" s="105" t="s">
        <v>511</v>
      </c>
      <c r="C55" s="7" t="s">
        <v>532</v>
      </c>
      <c r="D55" s="107">
        <v>60</v>
      </c>
      <c r="E55" s="105" t="s">
        <v>13</v>
      </c>
      <c r="F55" s="132">
        <v>244.76</v>
      </c>
      <c r="G55" s="130">
        <f t="shared" si="2"/>
        <v>14685.599999999999</v>
      </c>
      <c r="H55" s="133" t="s">
        <v>531</v>
      </c>
    </row>
    <row r="56" spans="1:10">
      <c r="A56" s="105">
        <v>12</v>
      </c>
      <c r="B56" s="28" t="s">
        <v>478</v>
      </c>
      <c r="C56" s="116" t="s">
        <v>479</v>
      </c>
      <c r="D56" s="128">
        <v>3500</v>
      </c>
      <c r="E56" s="105" t="s">
        <v>56</v>
      </c>
      <c r="F56" s="129">
        <v>78.31</v>
      </c>
      <c r="G56" s="130">
        <f t="shared" si="2"/>
        <v>274085</v>
      </c>
      <c r="H56" s="118"/>
      <c r="I56" s="119"/>
      <c r="J56" s="121"/>
    </row>
    <row r="57" spans="1:10">
      <c r="A57" s="105">
        <v>13</v>
      </c>
      <c r="B57" s="28" t="s">
        <v>465</v>
      </c>
      <c r="C57" s="116" t="s">
        <v>466</v>
      </c>
      <c r="D57" s="128">
        <v>500</v>
      </c>
      <c r="E57" s="105" t="s">
        <v>56</v>
      </c>
      <c r="F57" s="129">
        <v>70.3</v>
      </c>
      <c r="G57" s="130">
        <f t="shared" si="2"/>
        <v>35150</v>
      </c>
      <c r="H57" s="118"/>
      <c r="I57" s="119"/>
      <c r="J57" s="127"/>
    </row>
    <row r="58" spans="1:10">
      <c r="A58" s="105">
        <v>14</v>
      </c>
      <c r="B58" s="28" t="s">
        <v>461</v>
      </c>
      <c r="C58" s="116" t="s">
        <v>462</v>
      </c>
      <c r="D58" s="128">
        <v>1500</v>
      </c>
      <c r="E58" s="105" t="s">
        <v>56</v>
      </c>
      <c r="F58" s="129">
        <v>67.349999999999994</v>
      </c>
      <c r="G58" s="130">
        <f t="shared" si="2"/>
        <v>101024.99999999999</v>
      </c>
      <c r="H58" s="118"/>
      <c r="I58" s="119"/>
      <c r="J58" s="121"/>
    </row>
    <row r="59" spans="1:10">
      <c r="A59" s="250" t="s">
        <v>150</v>
      </c>
      <c r="B59" s="251"/>
      <c r="C59" s="251"/>
      <c r="D59" s="251"/>
      <c r="E59" s="251"/>
      <c r="F59" s="251"/>
      <c r="G59" s="98">
        <f>SUM(G45:G58)</f>
        <v>13587926.369999999</v>
      </c>
      <c r="H59" s="118"/>
      <c r="I59" s="119"/>
      <c r="J59" s="127"/>
    </row>
    <row r="60" spans="1:10">
      <c r="A60" s="265" t="s">
        <v>533</v>
      </c>
      <c r="B60" s="266"/>
      <c r="C60" s="266"/>
      <c r="D60" s="266"/>
      <c r="E60" s="266"/>
      <c r="F60" s="266"/>
      <c r="G60" s="267"/>
      <c r="H60" s="118"/>
      <c r="I60" s="119"/>
      <c r="J60" s="121"/>
    </row>
    <row r="61" spans="1:10">
      <c r="A61" s="105">
        <v>1</v>
      </c>
      <c r="B61" s="105" t="s">
        <v>534</v>
      </c>
      <c r="C61" s="7" t="s">
        <v>535</v>
      </c>
      <c r="D61" s="128">
        <v>5100</v>
      </c>
      <c r="E61" s="105" t="s">
        <v>59</v>
      </c>
      <c r="F61" s="129">
        <v>1084.3900000000001</v>
      </c>
      <c r="G61" s="130">
        <f>D61*F61</f>
        <v>5530389.0000000009</v>
      </c>
      <c r="H61" s="121"/>
      <c r="I61" s="131"/>
      <c r="J61" s="127"/>
    </row>
    <row r="62" spans="1:10">
      <c r="A62" s="105">
        <v>2</v>
      </c>
      <c r="B62" s="105" t="s">
        <v>536</v>
      </c>
      <c r="C62" s="7" t="s">
        <v>537</v>
      </c>
      <c r="D62" s="128">
        <v>150</v>
      </c>
      <c r="E62" s="105" t="s">
        <v>13</v>
      </c>
      <c r="F62" s="129">
        <v>2723.19</v>
      </c>
      <c r="G62" s="130">
        <f t="shared" ref="G62:G77" si="3">D62*F62</f>
        <v>408478.5</v>
      </c>
      <c r="H62" s="121"/>
      <c r="I62" s="131"/>
      <c r="J62" s="127"/>
    </row>
    <row r="63" spans="1:10">
      <c r="A63" s="105">
        <v>3</v>
      </c>
      <c r="B63" s="105" t="s">
        <v>538</v>
      </c>
      <c r="C63" s="7" t="s">
        <v>539</v>
      </c>
      <c r="D63" s="128">
        <v>2100</v>
      </c>
      <c r="E63" s="105" t="s">
        <v>59</v>
      </c>
      <c r="F63" s="129">
        <v>1773.87</v>
      </c>
      <c r="G63" s="130">
        <f t="shared" si="3"/>
        <v>3725127</v>
      </c>
      <c r="H63" s="121" t="s">
        <v>540</v>
      </c>
      <c r="I63" s="131"/>
      <c r="J63" s="127"/>
    </row>
    <row r="64" spans="1:10">
      <c r="A64" s="105">
        <v>4</v>
      </c>
      <c r="B64" s="28" t="s">
        <v>541</v>
      </c>
      <c r="C64" s="116" t="s">
        <v>542</v>
      </c>
      <c r="D64" s="128">
        <v>12</v>
      </c>
      <c r="E64" s="105" t="s">
        <v>13</v>
      </c>
      <c r="F64" s="129">
        <v>2457.06</v>
      </c>
      <c r="G64" s="130">
        <f t="shared" si="3"/>
        <v>29484.720000000001</v>
      </c>
      <c r="H64" s="118"/>
      <c r="I64" s="119"/>
      <c r="J64" s="127"/>
    </row>
    <row r="65" spans="1:10">
      <c r="A65" s="105">
        <v>5</v>
      </c>
      <c r="B65" s="28" t="s">
        <v>543</v>
      </c>
      <c r="C65" s="116" t="s">
        <v>544</v>
      </c>
      <c r="D65" s="128">
        <v>12</v>
      </c>
      <c r="E65" s="105" t="s">
        <v>13</v>
      </c>
      <c r="F65" s="129">
        <v>3318.16</v>
      </c>
      <c r="G65" s="130">
        <f t="shared" si="3"/>
        <v>39817.919999999998</v>
      </c>
      <c r="H65" s="118"/>
      <c r="I65" s="119"/>
      <c r="J65" s="121"/>
    </row>
    <row r="66" spans="1:10">
      <c r="A66" s="105">
        <v>6</v>
      </c>
      <c r="B66" s="28" t="s">
        <v>545</v>
      </c>
      <c r="C66" s="116" t="s">
        <v>546</v>
      </c>
      <c r="D66" s="128">
        <v>8</v>
      </c>
      <c r="E66" s="105" t="s">
        <v>13</v>
      </c>
      <c r="F66" s="129">
        <v>5066.1099999999997</v>
      </c>
      <c r="G66" s="130">
        <f t="shared" si="3"/>
        <v>40528.879999999997</v>
      </c>
      <c r="H66" s="118"/>
      <c r="I66" s="119"/>
      <c r="J66" s="127"/>
    </row>
    <row r="67" spans="1:10">
      <c r="A67" s="105">
        <v>7</v>
      </c>
      <c r="B67" s="28" t="s">
        <v>547</v>
      </c>
      <c r="C67" s="116" t="s">
        <v>548</v>
      </c>
      <c r="D67" s="128">
        <v>6</v>
      </c>
      <c r="E67" s="105" t="s">
        <v>13</v>
      </c>
      <c r="F67" s="129">
        <v>23125</v>
      </c>
      <c r="G67" s="130">
        <f t="shared" si="3"/>
        <v>138750</v>
      </c>
      <c r="H67" s="118"/>
      <c r="I67" s="119"/>
      <c r="J67" s="121"/>
    </row>
    <row r="68" spans="1:10" s="134" customFormat="1">
      <c r="A68" s="105">
        <v>8</v>
      </c>
      <c r="B68" s="105" t="s">
        <v>525</v>
      </c>
      <c r="C68" s="7" t="s">
        <v>526</v>
      </c>
      <c r="D68" s="107">
        <v>720</v>
      </c>
      <c r="E68" s="105" t="s">
        <v>59</v>
      </c>
      <c r="F68" s="132">
        <v>86.49</v>
      </c>
      <c r="G68" s="130">
        <f t="shared" si="3"/>
        <v>62272.799999999996</v>
      </c>
      <c r="H68" s="133"/>
      <c r="I68" s="134" t="s">
        <v>203</v>
      </c>
    </row>
    <row r="69" spans="1:10">
      <c r="A69" s="105">
        <v>9</v>
      </c>
      <c r="B69" s="28" t="s">
        <v>478</v>
      </c>
      <c r="C69" s="116" t="s">
        <v>479</v>
      </c>
      <c r="D69" s="128">
        <v>3000</v>
      </c>
      <c r="E69" s="105" t="s">
        <v>56</v>
      </c>
      <c r="F69" s="129">
        <v>78.31</v>
      </c>
      <c r="G69" s="130">
        <f t="shared" si="3"/>
        <v>234930</v>
      </c>
      <c r="H69" s="118"/>
      <c r="I69" s="119"/>
      <c r="J69" s="121"/>
    </row>
    <row r="70" spans="1:10">
      <c r="A70" s="105">
        <v>10</v>
      </c>
      <c r="B70" s="28" t="s">
        <v>465</v>
      </c>
      <c r="C70" s="116" t="s">
        <v>466</v>
      </c>
      <c r="D70" s="128">
        <v>500</v>
      </c>
      <c r="E70" s="105" t="s">
        <v>56</v>
      </c>
      <c r="F70" s="129">
        <v>70.3</v>
      </c>
      <c r="G70" s="130">
        <f t="shared" si="3"/>
        <v>35150</v>
      </c>
      <c r="H70" s="118" t="s">
        <v>549</v>
      </c>
      <c r="I70" s="119"/>
      <c r="J70" s="127"/>
    </row>
    <row r="71" spans="1:10">
      <c r="A71" s="105">
        <v>11</v>
      </c>
      <c r="B71" s="135" t="s">
        <v>461</v>
      </c>
      <c r="C71" s="136" t="s">
        <v>462</v>
      </c>
      <c r="D71" s="137">
        <v>1500</v>
      </c>
      <c r="E71" s="138" t="s">
        <v>56</v>
      </c>
      <c r="F71" s="139">
        <v>67.349999999999994</v>
      </c>
      <c r="G71" s="130">
        <f t="shared" si="3"/>
        <v>101024.99999999999</v>
      </c>
      <c r="H71" s="95" t="s">
        <v>550</v>
      </c>
      <c r="I71" s="140"/>
      <c r="J71" s="141"/>
    </row>
    <row r="72" spans="1:10" s="121" customFormat="1">
      <c r="A72" s="105">
        <v>12</v>
      </c>
      <c r="B72" s="105" t="s">
        <v>551</v>
      </c>
      <c r="C72" s="106" t="s">
        <v>552</v>
      </c>
      <c r="D72" s="128">
        <v>645</v>
      </c>
      <c r="E72" s="105" t="s">
        <v>56</v>
      </c>
      <c r="F72" s="129">
        <v>67.67</v>
      </c>
      <c r="G72" s="130">
        <f t="shared" si="3"/>
        <v>43647.15</v>
      </c>
      <c r="H72" s="118" t="s">
        <v>553</v>
      </c>
      <c r="I72" s="119"/>
    </row>
    <row r="73" spans="1:10">
      <c r="A73" s="105">
        <v>13</v>
      </c>
      <c r="B73" s="142" t="s">
        <v>554</v>
      </c>
      <c r="C73" s="143" t="s">
        <v>555</v>
      </c>
      <c r="D73" s="144">
        <v>20</v>
      </c>
      <c r="E73" s="142" t="s">
        <v>13</v>
      </c>
      <c r="F73" s="145">
        <v>3964.1</v>
      </c>
      <c r="G73" s="130">
        <f t="shared" si="3"/>
        <v>79282</v>
      </c>
      <c r="H73" s="146"/>
    </row>
    <row r="74" spans="1:10">
      <c r="A74" s="105">
        <v>14</v>
      </c>
      <c r="B74" s="142" t="s">
        <v>556</v>
      </c>
      <c r="C74" s="143" t="s">
        <v>557</v>
      </c>
      <c r="D74" s="144">
        <v>80</v>
      </c>
      <c r="E74" s="142" t="s">
        <v>13</v>
      </c>
      <c r="F74" s="147">
        <v>6525.27</v>
      </c>
      <c r="G74" s="130">
        <f t="shared" si="3"/>
        <v>522021.60000000003</v>
      </c>
      <c r="H74" s="146"/>
    </row>
    <row r="75" spans="1:10" s="134" customFormat="1">
      <c r="A75" s="105">
        <v>15</v>
      </c>
      <c r="B75" s="142" t="s">
        <v>558</v>
      </c>
      <c r="C75" s="148" t="s">
        <v>559</v>
      </c>
      <c r="D75" s="149">
        <v>258</v>
      </c>
      <c r="E75" s="142" t="s">
        <v>13</v>
      </c>
      <c r="F75" s="150">
        <v>170.39</v>
      </c>
      <c r="G75" s="130">
        <f t="shared" si="3"/>
        <v>43960.619999999995</v>
      </c>
      <c r="H75" s="151" t="s">
        <v>560</v>
      </c>
    </row>
    <row r="76" spans="1:10" s="134" customFormat="1">
      <c r="A76" s="105">
        <v>16</v>
      </c>
      <c r="B76" s="105" t="s">
        <v>561</v>
      </c>
      <c r="C76" s="7" t="s">
        <v>562</v>
      </c>
      <c r="D76" s="107">
        <v>48</v>
      </c>
      <c r="E76" s="105" t="s">
        <v>13</v>
      </c>
      <c r="F76" s="132">
        <v>196.23</v>
      </c>
      <c r="G76" s="130">
        <f t="shared" si="3"/>
        <v>9419.0399999999991</v>
      </c>
      <c r="H76" s="133" t="s">
        <v>563</v>
      </c>
    </row>
    <row r="77" spans="1:10" s="134" customFormat="1">
      <c r="A77" s="105">
        <v>17</v>
      </c>
      <c r="B77" s="105" t="s">
        <v>564</v>
      </c>
      <c r="C77" s="7" t="s">
        <v>565</v>
      </c>
      <c r="D77" s="107">
        <v>48</v>
      </c>
      <c r="E77" s="105" t="s">
        <v>13</v>
      </c>
      <c r="F77" s="132">
        <v>122.13</v>
      </c>
      <c r="G77" s="130">
        <f t="shared" si="3"/>
        <v>5862.24</v>
      </c>
      <c r="H77" s="133" t="s">
        <v>563</v>
      </c>
    </row>
    <row r="78" spans="1:10">
      <c r="A78" s="250" t="s">
        <v>150</v>
      </c>
      <c r="B78" s="251"/>
      <c r="C78" s="251"/>
      <c r="D78" s="251"/>
      <c r="E78" s="251"/>
      <c r="F78" s="251"/>
      <c r="G78" s="98">
        <f>SUM(G61:G77)</f>
        <v>11050146.470000001</v>
      </c>
      <c r="H78" s="118"/>
      <c r="I78" s="119"/>
      <c r="J78" s="127"/>
    </row>
    <row r="79" spans="1:10">
      <c r="A79" s="252" t="s">
        <v>566</v>
      </c>
      <c r="B79" s="253"/>
      <c r="C79" s="253"/>
      <c r="D79" s="253"/>
      <c r="E79" s="253"/>
      <c r="F79" s="253"/>
      <c r="G79" s="152">
        <f>SUM(G78,G59,G43,G29)</f>
        <v>68145708.919999987</v>
      </c>
      <c r="H79" s="118"/>
      <c r="I79" s="119"/>
      <c r="J79" s="121"/>
    </row>
    <row r="80" spans="1:10">
      <c r="A80" s="252" t="s">
        <v>567</v>
      </c>
      <c r="B80" s="253"/>
      <c r="C80" s="253"/>
      <c r="D80" s="253"/>
      <c r="E80" s="253"/>
      <c r="F80" s="253"/>
      <c r="G80" s="153">
        <f>G79*3%</f>
        <v>2044371.2675999994</v>
      </c>
      <c r="H80" s="118"/>
      <c r="I80" s="119"/>
      <c r="J80" s="127"/>
    </row>
    <row r="81" spans="1:10">
      <c r="A81" s="252" t="s">
        <v>568</v>
      </c>
      <c r="B81" s="253"/>
      <c r="C81" s="253"/>
      <c r="D81" s="253"/>
      <c r="E81" s="253"/>
      <c r="F81" s="253"/>
      <c r="G81" s="153">
        <f>G79*3%</f>
        <v>2044371.2675999994</v>
      </c>
      <c r="H81" s="118"/>
      <c r="I81" s="119"/>
      <c r="J81" s="121"/>
    </row>
    <row r="82" spans="1:10">
      <c r="A82" s="252" t="s">
        <v>569</v>
      </c>
      <c r="B82" s="253"/>
      <c r="C82" s="253"/>
      <c r="D82" s="253"/>
      <c r="E82" s="253"/>
      <c r="F82" s="253"/>
      <c r="G82" s="153">
        <f>G79*10%</f>
        <v>6814570.8919999991</v>
      </c>
      <c r="H82" s="99"/>
      <c r="I82" s="100"/>
      <c r="J82" s="101"/>
    </row>
    <row r="83" spans="1:10">
      <c r="A83" s="252" t="s">
        <v>570</v>
      </c>
      <c r="B83" s="253"/>
      <c r="C83" s="253"/>
      <c r="D83" s="253"/>
      <c r="E83" s="253"/>
      <c r="F83" s="253"/>
      <c r="G83" s="153">
        <f>G79*10%</f>
        <v>6814570.8919999991</v>
      </c>
      <c r="H83" s="154"/>
      <c r="I83" s="123"/>
      <c r="J83" s="124"/>
    </row>
    <row r="84" spans="1:10">
      <c r="A84" s="252" t="s">
        <v>571</v>
      </c>
      <c r="B84" s="253"/>
      <c r="C84" s="253"/>
      <c r="D84" s="253"/>
      <c r="E84" s="253"/>
      <c r="F84" s="253"/>
      <c r="G84" s="152">
        <f>SUM(A79:G83)</f>
        <v>85863593.239199996</v>
      </c>
      <c r="H84" s="118"/>
      <c r="I84" s="119"/>
      <c r="J84" s="127"/>
    </row>
    <row r="85" spans="1:10">
      <c r="A85" s="265" t="s">
        <v>572</v>
      </c>
      <c r="B85" s="266"/>
      <c r="C85" s="266"/>
      <c r="D85" s="266"/>
      <c r="E85" s="266"/>
      <c r="F85" s="266"/>
      <c r="G85" s="267"/>
      <c r="H85" s="114"/>
      <c r="I85" s="115"/>
      <c r="J85" s="124"/>
    </row>
    <row r="86" spans="1:10">
      <c r="A86" s="104">
        <v>1</v>
      </c>
      <c r="B86" s="105" t="s">
        <v>204</v>
      </c>
      <c r="C86" s="106" t="s">
        <v>225</v>
      </c>
      <c r="D86" s="107">
        <v>2</v>
      </c>
      <c r="E86" s="105" t="s">
        <v>13</v>
      </c>
      <c r="F86" s="108">
        <v>5805.84</v>
      </c>
      <c r="G86" s="109">
        <f>D86*F86</f>
        <v>11611.68</v>
      </c>
      <c r="H86" s="125"/>
      <c r="I86" s="126"/>
      <c r="J86" s="124"/>
    </row>
    <row r="87" spans="1:10">
      <c r="A87" s="104">
        <v>2</v>
      </c>
      <c r="B87" s="105" t="s">
        <v>205</v>
      </c>
      <c r="C87" s="106" t="s">
        <v>573</v>
      </c>
      <c r="D87" s="107">
        <v>2</v>
      </c>
      <c r="E87" s="105" t="s">
        <v>13</v>
      </c>
      <c r="F87" s="108">
        <v>21945</v>
      </c>
      <c r="G87" s="109">
        <f t="shared" ref="G87:G150" si="4">D87*F87</f>
        <v>43890</v>
      </c>
      <c r="H87" s="118"/>
      <c r="I87" s="119"/>
      <c r="J87" s="127"/>
    </row>
    <row r="88" spans="1:10">
      <c r="A88" s="104">
        <v>3</v>
      </c>
      <c r="B88" s="105" t="s">
        <v>206</v>
      </c>
      <c r="C88" s="106" t="s">
        <v>53</v>
      </c>
      <c r="D88" s="107">
        <v>2</v>
      </c>
      <c r="E88" s="105" t="s">
        <v>13</v>
      </c>
      <c r="F88" s="108">
        <v>5805.84</v>
      </c>
      <c r="G88" s="109">
        <f t="shared" si="4"/>
        <v>11611.68</v>
      </c>
      <c r="H88" s="118"/>
      <c r="I88" s="119"/>
      <c r="J88" s="121"/>
    </row>
    <row r="89" spans="1:10">
      <c r="A89" s="104">
        <v>4</v>
      </c>
      <c r="B89" s="105" t="s">
        <v>207</v>
      </c>
      <c r="C89" s="106" t="s">
        <v>574</v>
      </c>
      <c r="D89" s="107">
        <v>2</v>
      </c>
      <c r="E89" s="105" t="s">
        <v>13</v>
      </c>
      <c r="F89" s="108">
        <v>49480.2</v>
      </c>
      <c r="G89" s="109">
        <f t="shared" si="4"/>
        <v>98960.4</v>
      </c>
      <c r="H89" s="154"/>
      <c r="I89" s="123"/>
      <c r="J89" s="124"/>
    </row>
    <row r="90" spans="1:10">
      <c r="A90" s="104">
        <v>5</v>
      </c>
      <c r="B90" s="28" t="s">
        <v>55</v>
      </c>
      <c r="C90" s="116" t="s">
        <v>54</v>
      </c>
      <c r="D90" s="36">
        <v>700</v>
      </c>
      <c r="E90" s="28" t="s">
        <v>56</v>
      </c>
      <c r="F90" s="45">
        <v>47.27</v>
      </c>
      <c r="G90" s="109">
        <f t="shared" si="4"/>
        <v>33089</v>
      </c>
      <c r="H90" s="118"/>
      <c r="I90" s="119"/>
      <c r="J90" s="121"/>
    </row>
    <row r="91" spans="1:10">
      <c r="A91" s="104">
        <v>6</v>
      </c>
      <c r="B91" s="28" t="s">
        <v>57</v>
      </c>
      <c r="C91" s="116" t="s">
        <v>575</v>
      </c>
      <c r="D91" s="36">
        <v>4</v>
      </c>
      <c r="E91" s="28" t="s">
        <v>13</v>
      </c>
      <c r="F91" s="45">
        <v>3510</v>
      </c>
      <c r="G91" s="109">
        <f t="shared" si="4"/>
        <v>14040</v>
      </c>
      <c r="H91" s="154"/>
      <c r="I91" s="123"/>
      <c r="J91" s="124"/>
    </row>
    <row r="92" spans="1:10">
      <c r="A92" s="104">
        <v>7</v>
      </c>
      <c r="B92" s="105" t="s">
        <v>100</v>
      </c>
      <c r="C92" s="106" t="s">
        <v>576</v>
      </c>
      <c r="D92" s="107">
        <v>1</v>
      </c>
      <c r="E92" s="105" t="s">
        <v>13</v>
      </c>
      <c r="F92" s="11">
        <v>350</v>
      </c>
      <c r="G92" s="109">
        <f t="shared" si="4"/>
        <v>350</v>
      </c>
      <c r="H92" s="114"/>
      <c r="I92" s="115"/>
      <c r="J92" s="124"/>
    </row>
    <row r="93" spans="1:10">
      <c r="A93" s="104">
        <v>8</v>
      </c>
      <c r="B93" s="105" t="s">
        <v>39</v>
      </c>
      <c r="C93" s="106" t="s">
        <v>577</v>
      </c>
      <c r="D93" s="107">
        <v>1</v>
      </c>
      <c r="E93" s="105" t="s">
        <v>13</v>
      </c>
      <c r="F93" s="108">
        <v>3299.7</v>
      </c>
      <c r="G93" s="109">
        <f t="shared" si="4"/>
        <v>3299.7</v>
      </c>
      <c r="H93" s="114"/>
      <c r="I93" s="115"/>
      <c r="J93" s="124"/>
    </row>
    <row r="94" spans="1:10">
      <c r="A94" s="104">
        <v>9</v>
      </c>
      <c r="B94" s="105" t="s">
        <v>102</v>
      </c>
      <c r="C94" s="106" t="s">
        <v>101</v>
      </c>
      <c r="D94" s="107">
        <v>1</v>
      </c>
      <c r="E94" s="105" t="s">
        <v>13</v>
      </c>
      <c r="F94" s="11">
        <v>280</v>
      </c>
      <c r="G94" s="109">
        <f t="shared" si="4"/>
        <v>280</v>
      </c>
      <c r="H94" s="114"/>
      <c r="I94" s="115"/>
      <c r="J94" s="124"/>
    </row>
    <row r="95" spans="1:10">
      <c r="A95" s="104">
        <v>10</v>
      </c>
      <c r="B95" s="105" t="s">
        <v>99</v>
      </c>
      <c r="C95" s="106" t="s">
        <v>578</v>
      </c>
      <c r="D95" s="107">
        <v>1</v>
      </c>
      <c r="E95" s="105" t="s">
        <v>13</v>
      </c>
      <c r="F95" s="108">
        <v>25967.57</v>
      </c>
      <c r="G95" s="109">
        <f t="shared" si="4"/>
        <v>25967.57</v>
      </c>
      <c r="H95" s="114"/>
      <c r="I95" s="115"/>
      <c r="J95" s="124"/>
    </row>
    <row r="96" spans="1:10">
      <c r="A96" s="104">
        <v>11</v>
      </c>
      <c r="B96" s="105" t="s">
        <v>103</v>
      </c>
      <c r="C96" s="106" t="s">
        <v>579</v>
      </c>
      <c r="D96" s="107">
        <v>1</v>
      </c>
      <c r="E96" s="105" t="s">
        <v>13</v>
      </c>
      <c r="F96" s="108">
        <v>1650</v>
      </c>
      <c r="G96" s="109">
        <f t="shared" si="4"/>
        <v>1650</v>
      </c>
      <c r="H96" s="114"/>
      <c r="I96" s="115"/>
      <c r="J96" s="124"/>
    </row>
    <row r="97" spans="1:10">
      <c r="A97" s="104">
        <v>12</v>
      </c>
      <c r="B97" s="105" t="s">
        <v>69</v>
      </c>
      <c r="C97" s="106" t="s">
        <v>580</v>
      </c>
      <c r="D97" s="107">
        <v>16</v>
      </c>
      <c r="E97" s="105" t="s">
        <v>13</v>
      </c>
      <c r="F97" s="108">
        <v>1024</v>
      </c>
      <c r="G97" s="109">
        <f t="shared" si="4"/>
        <v>16384</v>
      </c>
      <c r="H97" s="114"/>
      <c r="I97" s="115"/>
      <c r="J97" s="124"/>
    </row>
    <row r="98" spans="1:10">
      <c r="A98" s="104">
        <v>13</v>
      </c>
      <c r="B98" s="105" t="s">
        <v>39</v>
      </c>
      <c r="C98" s="106" t="s">
        <v>577</v>
      </c>
      <c r="D98" s="107">
        <v>8</v>
      </c>
      <c r="E98" s="105" t="s">
        <v>13</v>
      </c>
      <c r="F98" s="108">
        <v>3299.7</v>
      </c>
      <c r="G98" s="109">
        <f t="shared" si="4"/>
        <v>26397.599999999999</v>
      </c>
      <c r="H98" s="114"/>
      <c r="I98" s="115"/>
      <c r="J98" s="124"/>
    </row>
    <row r="99" spans="1:10">
      <c r="A99" s="104">
        <v>14</v>
      </c>
      <c r="B99" s="105" t="s">
        <v>70</v>
      </c>
      <c r="C99" s="106" t="s">
        <v>581</v>
      </c>
      <c r="D99" s="107">
        <v>16</v>
      </c>
      <c r="E99" s="105" t="s">
        <v>13</v>
      </c>
      <c r="F99" s="108">
        <v>1044.48</v>
      </c>
      <c r="G99" s="109">
        <f t="shared" si="4"/>
        <v>16711.68</v>
      </c>
      <c r="H99" s="114"/>
      <c r="I99" s="115"/>
      <c r="J99" s="124"/>
    </row>
    <row r="100" spans="1:10">
      <c r="A100" s="104">
        <v>15</v>
      </c>
      <c r="B100" s="105" t="s">
        <v>208</v>
      </c>
      <c r="C100" s="106" t="s">
        <v>582</v>
      </c>
      <c r="D100" s="107">
        <v>16</v>
      </c>
      <c r="E100" s="105" t="s">
        <v>13</v>
      </c>
      <c r="F100" s="108">
        <v>8894</v>
      </c>
      <c r="G100" s="109">
        <f t="shared" si="4"/>
        <v>142304</v>
      </c>
      <c r="H100" s="118"/>
      <c r="I100" s="119"/>
      <c r="J100" s="127"/>
    </row>
    <row r="101" spans="1:10">
      <c r="A101" s="104">
        <v>16</v>
      </c>
      <c r="B101" s="105" t="s">
        <v>50</v>
      </c>
      <c r="C101" s="106" t="s">
        <v>153</v>
      </c>
      <c r="D101" s="107">
        <v>10</v>
      </c>
      <c r="E101" s="105" t="s">
        <v>13</v>
      </c>
      <c r="F101" s="108">
        <v>1024</v>
      </c>
      <c r="G101" s="109">
        <f t="shared" si="4"/>
        <v>10240</v>
      </c>
      <c r="H101" s="118"/>
      <c r="I101" s="119"/>
      <c r="J101" s="121"/>
    </row>
    <row r="102" spans="1:10">
      <c r="A102" s="104">
        <v>17</v>
      </c>
      <c r="B102" s="105" t="s">
        <v>39</v>
      </c>
      <c r="C102" s="106" t="s">
        <v>577</v>
      </c>
      <c r="D102" s="107">
        <v>5</v>
      </c>
      <c r="E102" s="105" t="s">
        <v>13</v>
      </c>
      <c r="F102" s="108">
        <v>3299.7</v>
      </c>
      <c r="G102" s="109">
        <f t="shared" si="4"/>
        <v>16498.5</v>
      </c>
      <c r="H102" s="118"/>
      <c r="I102" s="119"/>
      <c r="J102" s="121"/>
    </row>
    <row r="103" spans="1:10">
      <c r="A103" s="104">
        <v>18</v>
      </c>
      <c r="B103" s="105" t="s">
        <v>51</v>
      </c>
      <c r="C103" s="106" t="s">
        <v>154</v>
      </c>
      <c r="D103" s="107">
        <v>10</v>
      </c>
      <c r="E103" s="105" t="s">
        <v>13</v>
      </c>
      <c r="F103" s="108">
        <v>1044.48</v>
      </c>
      <c r="G103" s="109">
        <f t="shared" si="4"/>
        <v>10444.799999999999</v>
      </c>
      <c r="H103" s="118"/>
      <c r="I103" s="119"/>
      <c r="J103" s="121"/>
    </row>
    <row r="104" spans="1:10">
      <c r="A104" s="104">
        <v>19</v>
      </c>
      <c r="B104" s="105" t="s">
        <v>209</v>
      </c>
      <c r="C104" s="106" t="s">
        <v>583</v>
      </c>
      <c r="D104" s="107">
        <v>10</v>
      </c>
      <c r="E104" s="105" t="s">
        <v>13</v>
      </c>
      <c r="F104" s="108">
        <v>9847</v>
      </c>
      <c r="G104" s="109">
        <f t="shared" si="4"/>
        <v>98470</v>
      </c>
      <c r="H104" s="118"/>
      <c r="I104" s="119"/>
      <c r="J104" s="121"/>
    </row>
    <row r="105" spans="1:10">
      <c r="A105" s="104">
        <v>20</v>
      </c>
      <c r="B105" s="105" t="s">
        <v>86</v>
      </c>
      <c r="C105" s="106" t="s">
        <v>226</v>
      </c>
      <c r="D105" s="107">
        <v>1</v>
      </c>
      <c r="E105" s="105" t="s">
        <v>45</v>
      </c>
      <c r="F105" s="108">
        <v>1612</v>
      </c>
      <c r="G105" s="109">
        <f t="shared" si="4"/>
        <v>1612</v>
      </c>
      <c r="H105" s="114"/>
      <c r="I105" s="115"/>
      <c r="J105" s="155"/>
    </row>
    <row r="106" spans="1:10">
      <c r="A106" s="104">
        <v>21</v>
      </c>
      <c r="B106" s="105" t="s">
        <v>39</v>
      </c>
      <c r="C106" s="106" t="s">
        <v>577</v>
      </c>
      <c r="D106" s="107">
        <v>1</v>
      </c>
      <c r="E106" s="105" t="s">
        <v>13</v>
      </c>
      <c r="F106" s="108">
        <v>3299.7</v>
      </c>
      <c r="G106" s="109">
        <f t="shared" si="4"/>
        <v>3299.7</v>
      </c>
      <c r="H106" s="114"/>
      <c r="I106" s="115"/>
      <c r="J106" s="155"/>
    </row>
    <row r="107" spans="1:10">
      <c r="A107" s="104">
        <v>22</v>
      </c>
      <c r="B107" s="105" t="s">
        <v>87</v>
      </c>
      <c r="C107" s="106" t="s">
        <v>227</v>
      </c>
      <c r="D107" s="107">
        <v>1</v>
      </c>
      <c r="E107" s="105" t="s">
        <v>45</v>
      </c>
      <c r="F107" s="108">
        <v>1024</v>
      </c>
      <c r="G107" s="109">
        <f t="shared" si="4"/>
        <v>1024</v>
      </c>
      <c r="H107" s="114"/>
      <c r="I107" s="115"/>
      <c r="J107" s="155"/>
    </row>
    <row r="108" spans="1:10">
      <c r="A108" s="104">
        <v>23</v>
      </c>
      <c r="B108" s="105" t="s">
        <v>88</v>
      </c>
      <c r="C108" s="106" t="s">
        <v>584</v>
      </c>
      <c r="D108" s="107">
        <v>1</v>
      </c>
      <c r="E108" s="105" t="s">
        <v>13</v>
      </c>
      <c r="F108" s="108">
        <v>7666</v>
      </c>
      <c r="G108" s="109">
        <f t="shared" si="4"/>
        <v>7666</v>
      </c>
      <c r="H108" s="114"/>
      <c r="I108" s="115"/>
      <c r="J108" s="155"/>
    </row>
    <row r="109" spans="1:10">
      <c r="A109" s="104">
        <v>24</v>
      </c>
      <c r="B109" s="105" t="s">
        <v>89</v>
      </c>
      <c r="C109" s="106" t="s">
        <v>585</v>
      </c>
      <c r="D109" s="107">
        <v>1</v>
      </c>
      <c r="E109" s="105" t="s">
        <v>13</v>
      </c>
      <c r="F109" s="108">
        <v>42000</v>
      </c>
      <c r="G109" s="109">
        <f t="shared" si="4"/>
        <v>42000</v>
      </c>
      <c r="H109" s="114"/>
      <c r="I109" s="115"/>
      <c r="J109" s="155"/>
    </row>
    <row r="110" spans="1:10">
      <c r="A110" s="104">
        <v>25</v>
      </c>
      <c r="B110" s="105" t="s">
        <v>210</v>
      </c>
      <c r="C110" s="106" t="s">
        <v>586</v>
      </c>
      <c r="D110" s="107">
        <v>1</v>
      </c>
      <c r="E110" s="105" t="s">
        <v>13</v>
      </c>
      <c r="F110" s="108">
        <v>2122</v>
      </c>
      <c r="G110" s="109">
        <f t="shared" si="4"/>
        <v>2122</v>
      </c>
      <c r="H110" s="114"/>
      <c r="I110" s="115"/>
      <c r="J110" s="155"/>
    </row>
    <row r="111" spans="1:10">
      <c r="A111" s="104">
        <v>26</v>
      </c>
      <c r="B111" s="105" t="s">
        <v>124</v>
      </c>
      <c r="C111" s="106" t="s">
        <v>228</v>
      </c>
      <c r="D111" s="107">
        <v>43</v>
      </c>
      <c r="E111" s="105" t="s">
        <v>13</v>
      </c>
      <c r="F111" s="11">
        <v>122</v>
      </c>
      <c r="G111" s="109">
        <f t="shared" si="4"/>
        <v>5246</v>
      </c>
      <c r="H111" s="156"/>
      <c r="I111" s="108"/>
      <c r="J111" s="157"/>
    </row>
    <row r="112" spans="1:10">
      <c r="A112" s="104">
        <v>27</v>
      </c>
      <c r="B112" s="105" t="s">
        <v>74</v>
      </c>
      <c r="C112" s="106" t="s">
        <v>587</v>
      </c>
      <c r="D112" s="107">
        <v>36</v>
      </c>
      <c r="E112" s="105" t="s">
        <v>13</v>
      </c>
      <c r="F112" s="108">
        <v>3486</v>
      </c>
      <c r="G112" s="109">
        <f t="shared" si="4"/>
        <v>125496</v>
      </c>
      <c r="H112" s="156"/>
      <c r="I112" s="108"/>
      <c r="J112" s="157"/>
    </row>
    <row r="113" spans="1:11">
      <c r="A113" s="104">
        <v>28</v>
      </c>
      <c r="B113" s="105" t="s">
        <v>75</v>
      </c>
      <c r="C113" s="106" t="s">
        <v>588</v>
      </c>
      <c r="D113" s="107">
        <v>36</v>
      </c>
      <c r="E113" s="105" t="s">
        <v>13</v>
      </c>
      <c r="F113" s="108">
        <v>1234.2</v>
      </c>
      <c r="G113" s="109">
        <f t="shared" si="4"/>
        <v>44431.200000000004</v>
      </c>
      <c r="H113" s="156"/>
      <c r="I113" s="108"/>
      <c r="J113" s="157"/>
    </row>
    <row r="114" spans="1:11">
      <c r="A114" s="104">
        <v>29</v>
      </c>
      <c r="B114" s="105" t="s">
        <v>76</v>
      </c>
      <c r="C114" s="106" t="s">
        <v>589</v>
      </c>
      <c r="D114" s="107">
        <v>36</v>
      </c>
      <c r="E114" s="105" t="s">
        <v>13</v>
      </c>
      <c r="F114" s="11">
        <v>386</v>
      </c>
      <c r="G114" s="109">
        <f t="shared" si="4"/>
        <v>13896</v>
      </c>
      <c r="H114" s="156"/>
      <c r="I114" s="108"/>
      <c r="J114" s="157"/>
    </row>
    <row r="115" spans="1:11">
      <c r="A115" s="104">
        <v>30</v>
      </c>
      <c r="B115" s="105" t="s">
        <v>71</v>
      </c>
      <c r="C115" s="106" t="s">
        <v>590</v>
      </c>
      <c r="D115" s="107">
        <v>531.9</v>
      </c>
      <c r="E115" s="105" t="s">
        <v>72</v>
      </c>
      <c r="F115" s="11">
        <v>65</v>
      </c>
      <c r="G115" s="109">
        <f t="shared" si="4"/>
        <v>34573.5</v>
      </c>
      <c r="H115" s="156"/>
      <c r="I115" s="11"/>
      <c r="J115" s="157"/>
    </row>
    <row r="116" spans="1:11">
      <c r="A116" s="104">
        <v>31</v>
      </c>
      <c r="B116" s="105" t="s">
        <v>73</v>
      </c>
      <c r="C116" s="106" t="s">
        <v>591</v>
      </c>
      <c r="D116" s="107">
        <v>208.3</v>
      </c>
      <c r="E116" s="105" t="s">
        <v>72</v>
      </c>
      <c r="F116" s="11">
        <v>41</v>
      </c>
      <c r="G116" s="109">
        <f t="shared" si="4"/>
        <v>8540.3000000000011</v>
      </c>
      <c r="H116" s="118"/>
      <c r="I116" s="119"/>
      <c r="J116" s="121"/>
    </row>
    <row r="117" spans="1:11">
      <c r="A117" s="104">
        <v>32</v>
      </c>
      <c r="B117" s="105" t="s">
        <v>168</v>
      </c>
      <c r="C117" s="106" t="s">
        <v>229</v>
      </c>
      <c r="D117" s="107">
        <v>50</v>
      </c>
      <c r="E117" s="105" t="s">
        <v>56</v>
      </c>
      <c r="F117" s="11">
        <v>117.5</v>
      </c>
      <c r="G117" s="109">
        <f t="shared" si="4"/>
        <v>5875</v>
      </c>
      <c r="H117" s="118"/>
      <c r="I117" s="119"/>
      <c r="J117" s="158"/>
    </row>
    <row r="118" spans="1:11">
      <c r="A118" s="104">
        <v>33</v>
      </c>
      <c r="B118" s="105" t="s">
        <v>211</v>
      </c>
      <c r="C118" s="106" t="s">
        <v>592</v>
      </c>
      <c r="D118" s="107">
        <v>314</v>
      </c>
      <c r="E118" s="105" t="s">
        <v>59</v>
      </c>
      <c r="F118" s="11">
        <v>55</v>
      </c>
      <c r="G118" s="109">
        <f t="shared" si="4"/>
        <v>17270</v>
      </c>
      <c r="H118" s="118"/>
      <c r="I118" s="119"/>
      <c r="J118" s="121"/>
    </row>
    <row r="119" spans="1:11">
      <c r="A119" s="104">
        <v>34</v>
      </c>
      <c r="B119" s="105" t="s">
        <v>77</v>
      </c>
      <c r="C119" s="106" t="s">
        <v>593</v>
      </c>
      <c r="D119" s="107">
        <v>2</v>
      </c>
      <c r="E119" s="105" t="s">
        <v>13</v>
      </c>
      <c r="F119" s="108">
        <v>4725</v>
      </c>
      <c r="G119" s="109">
        <f t="shared" si="4"/>
        <v>9450</v>
      </c>
      <c r="H119" s="118"/>
      <c r="I119" s="119"/>
      <c r="J119" s="121"/>
    </row>
    <row r="120" spans="1:11">
      <c r="A120" s="104">
        <v>35</v>
      </c>
      <c r="B120" s="105" t="s">
        <v>78</v>
      </c>
      <c r="C120" s="106" t="s">
        <v>594</v>
      </c>
      <c r="D120" s="107">
        <v>2</v>
      </c>
      <c r="E120" s="105" t="s">
        <v>13</v>
      </c>
      <c r="F120" s="108">
        <v>1323</v>
      </c>
      <c r="G120" s="109">
        <f t="shared" si="4"/>
        <v>2646</v>
      </c>
      <c r="H120" s="156"/>
      <c r="I120" s="108"/>
      <c r="J120" s="157"/>
    </row>
    <row r="121" spans="1:11">
      <c r="A121" s="104">
        <v>36</v>
      </c>
      <c r="B121" s="105" t="s">
        <v>212</v>
      </c>
      <c r="C121" s="106" t="s">
        <v>595</v>
      </c>
      <c r="D121" s="107">
        <v>106</v>
      </c>
      <c r="E121" s="105" t="s">
        <v>59</v>
      </c>
      <c r="F121" s="108">
        <v>2463.3000000000002</v>
      </c>
      <c r="G121" s="109">
        <f t="shared" si="4"/>
        <v>261109.80000000002</v>
      </c>
      <c r="H121" s="156"/>
      <c r="I121" s="108"/>
      <c r="J121" s="157"/>
    </row>
    <row r="122" spans="1:11">
      <c r="A122" s="104">
        <v>37</v>
      </c>
      <c r="B122" s="105" t="s">
        <v>213</v>
      </c>
      <c r="C122" s="106" t="s">
        <v>596</v>
      </c>
      <c r="D122" s="107">
        <v>56</v>
      </c>
      <c r="E122" s="105" t="s">
        <v>59</v>
      </c>
      <c r="F122" s="11">
        <v>133</v>
      </c>
      <c r="G122" s="109">
        <f t="shared" si="4"/>
        <v>7448</v>
      </c>
      <c r="H122" s="156"/>
      <c r="I122" s="108"/>
      <c r="J122" s="157"/>
    </row>
    <row r="123" spans="1:11">
      <c r="A123" s="104">
        <v>38</v>
      </c>
      <c r="B123" s="105" t="s">
        <v>214</v>
      </c>
      <c r="C123" s="106" t="s">
        <v>230</v>
      </c>
      <c r="D123" s="107">
        <v>106</v>
      </c>
      <c r="E123" s="105" t="s">
        <v>59</v>
      </c>
      <c r="F123" s="11">
        <v>200</v>
      </c>
      <c r="G123" s="109">
        <f t="shared" si="4"/>
        <v>21200</v>
      </c>
      <c r="H123" s="156"/>
      <c r="I123" s="108"/>
      <c r="J123" s="157"/>
    </row>
    <row r="124" spans="1:11">
      <c r="A124" s="104">
        <v>39</v>
      </c>
      <c r="B124" s="105" t="s">
        <v>215</v>
      </c>
      <c r="C124" s="106" t="s">
        <v>597</v>
      </c>
      <c r="D124" s="107">
        <v>14</v>
      </c>
      <c r="E124" s="105" t="s">
        <v>59</v>
      </c>
      <c r="F124" s="11">
        <v>135.66</v>
      </c>
      <c r="G124" s="109">
        <f t="shared" si="4"/>
        <v>1899.24</v>
      </c>
      <c r="H124" s="156"/>
      <c r="I124" s="108"/>
      <c r="J124" s="157"/>
    </row>
    <row r="125" spans="1:11">
      <c r="A125" s="104">
        <v>40</v>
      </c>
      <c r="B125" s="105" t="s">
        <v>216</v>
      </c>
      <c r="C125" s="106" t="s">
        <v>598</v>
      </c>
      <c r="D125" s="107">
        <v>8</v>
      </c>
      <c r="E125" s="105" t="s">
        <v>13</v>
      </c>
      <c r="F125" s="108">
        <v>2500</v>
      </c>
      <c r="G125" s="109">
        <f t="shared" si="4"/>
        <v>20000</v>
      </c>
      <c r="H125" s="156"/>
      <c r="I125" s="108"/>
      <c r="J125" s="157"/>
      <c r="K125" s="121" t="s">
        <v>599</v>
      </c>
    </row>
    <row r="126" spans="1:11">
      <c r="A126" s="104">
        <v>41</v>
      </c>
      <c r="B126" s="105" t="s">
        <v>217</v>
      </c>
      <c r="C126" s="106" t="s">
        <v>600</v>
      </c>
      <c r="D126" s="107">
        <v>8</v>
      </c>
      <c r="E126" s="105" t="s">
        <v>13</v>
      </c>
      <c r="F126" s="108">
        <v>4200</v>
      </c>
      <c r="G126" s="109">
        <f t="shared" si="4"/>
        <v>33600</v>
      </c>
      <c r="H126" s="156"/>
      <c r="I126" s="108"/>
      <c r="J126" s="157"/>
      <c r="K126" s="121" t="s">
        <v>601</v>
      </c>
    </row>
    <row r="127" spans="1:11">
      <c r="A127" s="104">
        <v>42</v>
      </c>
      <c r="B127" s="105" t="s">
        <v>218</v>
      </c>
      <c r="C127" s="106" t="s">
        <v>231</v>
      </c>
      <c r="D127" s="107">
        <v>8</v>
      </c>
      <c r="E127" s="105" t="s">
        <v>13</v>
      </c>
      <c r="F127" s="108">
        <v>17600</v>
      </c>
      <c r="G127" s="109">
        <f t="shared" si="4"/>
        <v>140800</v>
      </c>
      <c r="H127" s="156"/>
      <c r="I127" s="108"/>
      <c r="J127" s="157"/>
      <c r="K127" s="121" t="s">
        <v>602</v>
      </c>
    </row>
    <row r="128" spans="1:11">
      <c r="A128" s="104">
        <v>43</v>
      </c>
      <c r="B128" s="105" t="s">
        <v>219</v>
      </c>
      <c r="C128" s="106" t="s">
        <v>232</v>
      </c>
      <c r="D128" s="107">
        <v>8</v>
      </c>
      <c r="E128" s="105" t="s">
        <v>13</v>
      </c>
      <c r="F128" s="108">
        <v>4000</v>
      </c>
      <c r="G128" s="109">
        <f t="shared" si="4"/>
        <v>32000</v>
      </c>
      <c r="H128" s="156"/>
      <c r="I128" s="108"/>
      <c r="J128" s="157"/>
    </row>
    <row r="129" spans="1:10">
      <c r="A129" s="104">
        <v>44</v>
      </c>
      <c r="B129" s="105" t="s">
        <v>113</v>
      </c>
      <c r="C129" s="106" t="s">
        <v>603</v>
      </c>
      <c r="D129" s="107">
        <v>85</v>
      </c>
      <c r="E129" s="105" t="s">
        <v>59</v>
      </c>
      <c r="F129" s="11">
        <v>465.46</v>
      </c>
      <c r="G129" s="109">
        <f t="shared" si="4"/>
        <v>39564.1</v>
      </c>
      <c r="H129" s="156"/>
      <c r="I129" s="108"/>
      <c r="J129" s="157"/>
    </row>
    <row r="130" spans="1:10">
      <c r="A130" s="104">
        <v>45</v>
      </c>
      <c r="B130" s="105" t="s">
        <v>114</v>
      </c>
      <c r="C130" s="106" t="s">
        <v>604</v>
      </c>
      <c r="D130" s="107">
        <v>15</v>
      </c>
      <c r="E130" s="105" t="s">
        <v>59</v>
      </c>
      <c r="F130" s="11">
        <v>126.23</v>
      </c>
      <c r="G130" s="109">
        <f t="shared" si="4"/>
        <v>1893.45</v>
      </c>
      <c r="H130" s="118"/>
      <c r="I130" s="119"/>
      <c r="J130" s="121"/>
    </row>
    <row r="131" spans="1:10">
      <c r="A131" s="104">
        <v>46</v>
      </c>
      <c r="B131" s="105" t="s">
        <v>12</v>
      </c>
      <c r="C131" s="106" t="s">
        <v>10</v>
      </c>
      <c r="D131" s="107">
        <v>8</v>
      </c>
      <c r="E131" s="105" t="s">
        <v>13</v>
      </c>
      <c r="F131" s="108">
        <v>176</v>
      </c>
      <c r="G131" s="109">
        <f t="shared" si="4"/>
        <v>1408</v>
      </c>
      <c r="H131" s="114"/>
      <c r="I131" s="115"/>
      <c r="J131" s="155"/>
    </row>
    <row r="132" spans="1:10">
      <c r="A132" s="104">
        <v>47</v>
      </c>
      <c r="B132" s="105" t="s">
        <v>18</v>
      </c>
      <c r="C132" s="106" t="s">
        <v>17</v>
      </c>
      <c r="D132" s="107">
        <v>8</v>
      </c>
      <c r="E132" s="105" t="s">
        <v>13</v>
      </c>
      <c r="F132" s="108">
        <v>107</v>
      </c>
      <c r="G132" s="130">
        <f t="shared" si="4"/>
        <v>856</v>
      </c>
      <c r="H132" s="159"/>
      <c r="I132" s="160"/>
      <c r="J132" s="160"/>
    </row>
    <row r="133" spans="1:10">
      <c r="A133" s="104">
        <v>48</v>
      </c>
      <c r="B133" s="105" t="s">
        <v>441</v>
      </c>
      <c r="C133" s="106" t="s">
        <v>442</v>
      </c>
      <c r="D133" s="107">
        <v>44</v>
      </c>
      <c r="E133" s="105" t="s">
        <v>13</v>
      </c>
      <c r="F133" s="108">
        <v>48</v>
      </c>
      <c r="G133" s="130">
        <f t="shared" si="4"/>
        <v>2112</v>
      </c>
      <c r="H133" s="159"/>
      <c r="I133" s="160"/>
      <c r="J133" s="160"/>
    </row>
    <row r="134" spans="1:10" s="82" customFormat="1" ht="30">
      <c r="A134" s="76">
        <v>49</v>
      </c>
      <c r="B134" s="83" t="s">
        <v>735</v>
      </c>
      <c r="C134" s="84" t="s">
        <v>736</v>
      </c>
      <c r="D134" s="69">
        <v>0.248</v>
      </c>
      <c r="E134" s="83" t="s">
        <v>13</v>
      </c>
      <c r="F134" s="85">
        <v>3893</v>
      </c>
      <c r="G134" s="86">
        <f t="shared" si="4"/>
        <v>965.46399999999994</v>
      </c>
      <c r="H134" s="79"/>
      <c r="I134" s="80"/>
      <c r="J134" s="81"/>
    </row>
    <row r="135" spans="1:10">
      <c r="A135" s="104">
        <v>50</v>
      </c>
      <c r="B135" s="105" t="s">
        <v>33</v>
      </c>
      <c r="C135" s="106" t="s">
        <v>32</v>
      </c>
      <c r="D135" s="107">
        <v>4.33</v>
      </c>
      <c r="E135" s="105" t="s">
        <v>238</v>
      </c>
      <c r="F135" s="108">
        <v>221</v>
      </c>
      <c r="G135" s="109">
        <f t="shared" si="4"/>
        <v>956.93000000000006</v>
      </c>
      <c r="H135" s="114"/>
      <c r="I135" s="115"/>
      <c r="J135" s="155"/>
    </row>
    <row r="136" spans="1:10">
      <c r="A136" s="104">
        <v>51</v>
      </c>
      <c r="B136" s="105" t="s">
        <v>35</v>
      </c>
      <c r="C136" s="106" t="s">
        <v>34</v>
      </c>
      <c r="D136" s="107">
        <v>4.33</v>
      </c>
      <c r="E136" s="105" t="s">
        <v>238</v>
      </c>
      <c r="F136" s="108">
        <v>185</v>
      </c>
      <c r="G136" s="109">
        <f t="shared" si="4"/>
        <v>801.05000000000007</v>
      </c>
      <c r="H136" s="114"/>
      <c r="I136" s="115"/>
      <c r="J136" s="155"/>
    </row>
    <row r="137" spans="1:10">
      <c r="A137" s="104">
        <v>52</v>
      </c>
      <c r="B137" s="28" t="s">
        <v>156</v>
      </c>
      <c r="C137" s="116" t="s">
        <v>608</v>
      </c>
      <c r="D137" s="36">
        <v>0.83</v>
      </c>
      <c r="E137" s="28" t="s">
        <v>238</v>
      </c>
      <c r="F137" s="45">
        <v>3426</v>
      </c>
      <c r="G137" s="109">
        <f t="shared" si="4"/>
        <v>2843.58</v>
      </c>
      <c r="H137" s="114"/>
      <c r="I137" s="115"/>
      <c r="J137" s="155"/>
    </row>
    <row r="138" spans="1:10">
      <c r="A138" s="104">
        <v>53</v>
      </c>
      <c r="B138" s="135" t="s">
        <v>25</v>
      </c>
      <c r="C138" s="136" t="s">
        <v>609</v>
      </c>
      <c r="D138" s="161">
        <v>3.83</v>
      </c>
      <c r="E138" s="135" t="s">
        <v>16</v>
      </c>
      <c r="F138" s="162">
        <v>1470</v>
      </c>
      <c r="G138" s="109">
        <f t="shared" si="4"/>
        <v>5630.1</v>
      </c>
      <c r="H138" s="114"/>
      <c r="I138" s="115"/>
      <c r="J138" s="155"/>
    </row>
    <row r="139" spans="1:10">
      <c r="A139" s="104">
        <v>54</v>
      </c>
      <c r="B139" s="105" t="s">
        <v>96</v>
      </c>
      <c r="C139" s="106" t="s">
        <v>233</v>
      </c>
      <c r="D139" s="107">
        <v>6</v>
      </c>
      <c r="E139" s="105" t="s">
        <v>13</v>
      </c>
      <c r="F139" s="108">
        <v>76</v>
      </c>
      <c r="G139" s="109">
        <f t="shared" si="4"/>
        <v>456</v>
      </c>
      <c r="H139" s="114"/>
      <c r="I139" s="115"/>
      <c r="J139" s="155"/>
    </row>
    <row r="140" spans="1:10">
      <c r="A140" s="104">
        <v>55</v>
      </c>
      <c r="B140" s="105" t="s">
        <v>97</v>
      </c>
      <c r="C140" s="106" t="s">
        <v>234</v>
      </c>
      <c r="D140" s="107">
        <v>6</v>
      </c>
      <c r="E140" s="105" t="s">
        <v>13</v>
      </c>
      <c r="F140" s="108">
        <v>50</v>
      </c>
      <c r="G140" s="109">
        <f t="shared" si="4"/>
        <v>300</v>
      </c>
      <c r="H140" s="114"/>
      <c r="I140" s="115"/>
      <c r="J140" s="155"/>
    </row>
    <row r="141" spans="1:10" s="134" customFormat="1">
      <c r="A141" s="104">
        <v>56</v>
      </c>
      <c r="B141" s="105" t="s">
        <v>98</v>
      </c>
      <c r="C141" s="7" t="s">
        <v>381</v>
      </c>
      <c r="D141" s="107">
        <v>3</v>
      </c>
      <c r="E141" s="105" t="s">
        <v>13</v>
      </c>
      <c r="F141" s="132">
        <v>990.68</v>
      </c>
      <c r="G141" s="109">
        <f t="shared" si="4"/>
        <v>2972.04</v>
      </c>
    </row>
    <row r="142" spans="1:10" s="134" customFormat="1">
      <c r="A142" s="104">
        <v>57</v>
      </c>
      <c r="B142" s="163" t="s">
        <v>149</v>
      </c>
      <c r="C142" s="164" t="s">
        <v>605</v>
      </c>
      <c r="D142" s="165">
        <v>3</v>
      </c>
      <c r="E142" s="163" t="s">
        <v>13</v>
      </c>
      <c r="F142" s="166">
        <v>512.54999999999995</v>
      </c>
      <c r="G142" s="109">
        <f t="shared" si="4"/>
        <v>1537.6499999999999</v>
      </c>
    </row>
    <row r="143" spans="1:10" s="134" customFormat="1">
      <c r="A143" s="104">
        <v>58</v>
      </c>
      <c r="B143" s="28" t="s">
        <v>220</v>
      </c>
      <c r="C143" s="33" t="s">
        <v>443</v>
      </c>
      <c r="D143" s="36">
        <v>3</v>
      </c>
      <c r="E143" s="28" t="s">
        <v>13</v>
      </c>
      <c r="F143" s="167">
        <v>2643.83</v>
      </c>
      <c r="G143" s="109">
        <f t="shared" si="4"/>
        <v>7931.49</v>
      </c>
    </row>
    <row r="144" spans="1:10">
      <c r="A144" s="104">
        <v>59</v>
      </c>
      <c r="B144" s="28" t="s">
        <v>26</v>
      </c>
      <c r="C144" s="116" t="s">
        <v>606</v>
      </c>
      <c r="D144" s="36">
        <v>4.1500000000000004</v>
      </c>
      <c r="E144" s="28" t="s">
        <v>27</v>
      </c>
      <c r="F144" s="45">
        <v>6579</v>
      </c>
      <c r="G144" s="109">
        <f t="shared" si="4"/>
        <v>27302.850000000002</v>
      </c>
      <c r="H144" s="118" t="s">
        <v>203</v>
      </c>
      <c r="I144" s="119"/>
      <c r="J144" s="121"/>
    </row>
    <row r="145" spans="1:10" s="169" customFormat="1">
      <c r="A145" s="104">
        <v>60</v>
      </c>
      <c r="B145" s="28" t="s">
        <v>29</v>
      </c>
      <c r="C145" s="33" t="s">
        <v>28</v>
      </c>
      <c r="D145" s="36">
        <v>1.73</v>
      </c>
      <c r="E145" s="28" t="s">
        <v>30</v>
      </c>
      <c r="F145" s="43">
        <v>373</v>
      </c>
      <c r="G145" s="109">
        <f t="shared" si="4"/>
        <v>645.29</v>
      </c>
      <c r="H145" s="118"/>
      <c r="I145" s="168"/>
      <c r="J145" s="168"/>
    </row>
    <row r="146" spans="1:10">
      <c r="A146" s="104">
        <v>61</v>
      </c>
      <c r="B146" s="28" t="s">
        <v>31</v>
      </c>
      <c r="C146" s="116" t="s">
        <v>607</v>
      </c>
      <c r="D146" s="36">
        <v>3</v>
      </c>
      <c r="E146" s="28" t="s">
        <v>13</v>
      </c>
      <c r="F146" s="43">
        <v>48</v>
      </c>
      <c r="G146" s="109">
        <f t="shared" si="4"/>
        <v>144</v>
      </c>
      <c r="H146" s="114"/>
      <c r="I146" s="115"/>
      <c r="J146" s="155"/>
    </row>
    <row r="147" spans="1:10">
      <c r="A147" s="104">
        <v>62</v>
      </c>
      <c r="B147" s="28" t="s">
        <v>15</v>
      </c>
      <c r="C147" s="116" t="s">
        <v>610</v>
      </c>
      <c r="D147" s="36">
        <v>8.83</v>
      </c>
      <c r="E147" s="28" t="s">
        <v>238</v>
      </c>
      <c r="F147" s="43">
        <v>412.08</v>
      </c>
      <c r="G147" s="109">
        <f t="shared" si="4"/>
        <v>3638.6664000000001</v>
      </c>
      <c r="H147" s="114"/>
      <c r="I147" s="115"/>
      <c r="J147" s="155"/>
    </row>
    <row r="148" spans="1:10">
      <c r="A148" s="104">
        <v>63</v>
      </c>
      <c r="B148" s="28" t="s">
        <v>20</v>
      </c>
      <c r="C148" s="116" t="s">
        <v>611</v>
      </c>
      <c r="D148" s="36">
        <v>5.83</v>
      </c>
      <c r="E148" s="28" t="s">
        <v>16</v>
      </c>
      <c r="F148" s="45">
        <v>2181</v>
      </c>
      <c r="G148" s="109">
        <f t="shared" si="4"/>
        <v>12715.23</v>
      </c>
      <c r="H148" s="268" t="s">
        <v>612</v>
      </c>
      <c r="I148" s="119"/>
      <c r="J148" s="121"/>
    </row>
    <row r="149" spans="1:10">
      <c r="A149" s="104">
        <v>64</v>
      </c>
      <c r="B149" s="28" t="s">
        <v>21</v>
      </c>
      <c r="C149" s="116" t="s">
        <v>613</v>
      </c>
      <c r="D149" s="36">
        <v>5.83</v>
      </c>
      <c r="E149" s="28" t="s">
        <v>16</v>
      </c>
      <c r="F149" s="43">
        <v>851</v>
      </c>
      <c r="G149" s="109">
        <f t="shared" si="4"/>
        <v>4961.33</v>
      </c>
      <c r="H149" s="269"/>
      <c r="I149" s="119"/>
      <c r="J149" s="170"/>
    </row>
    <row r="150" spans="1:10">
      <c r="A150" s="104">
        <v>65</v>
      </c>
      <c r="B150" s="28" t="s">
        <v>22</v>
      </c>
      <c r="C150" s="116" t="s">
        <v>614</v>
      </c>
      <c r="D150" s="36">
        <v>5.83</v>
      </c>
      <c r="E150" s="28" t="s">
        <v>16</v>
      </c>
      <c r="F150" s="45">
        <v>1293</v>
      </c>
      <c r="G150" s="109">
        <f t="shared" si="4"/>
        <v>7538.1900000000005</v>
      </c>
      <c r="H150" s="269"/>
      <c r="I150" s="119"/>
      <c r="J150" s="121"/>
    </row>
    <row r="151" spans="1:10">
      <c r="A151" s="104">
        <v>66</v>
      </c>
      <c r="B151" s="28" t="s">
        <v>24</v>
      </c>
      <c r="C151" s="116" t="s">
        <v>615</v>
      </c>
      <c r="D151" s="36">
        <v>5.83</v>
      </c>
      <c r="E151" s="28" t="s">
        <v>16</v>
      </c>
      <c r="F151" s="43">
        <v>482</v>
      </c>
      <c r="G151" s="109">
        <f t="shared" ref="G151:G208" si="5">D151*F151</f>
        <v>2810.06</v>
      </c>
      <c r="H151" s="270"/>
      <c r="I151" s="119"/>
      <c r="J151" s="121"/>
    </row>
    <row r="152" spans="1:10">
      <c r="A152" s="104">
        <v>67</v>
      </c>
      <c r="B152" s="28" t="s">
        <v>105</v>
      </c>
      <c r="C152" s="116" t="s">
        <v>104</v>
      </c>
      <c r="D152" s="36">
        <v>1</v>
      </c>
      <c r="E152" s="28" t="s">
        <v>13</v>
      </c>
      <c r="F152" s="43">
        <v>80</v>
      </c>
      <c r="G152" s="109">
        <f t="shared" si="5"/>
        <v>80</v>
      </c>
      <c r="H152" s="117"/>
      <c r="I152" s="115"/>
      <c r="J152" s="155"/>
    </row>
    <row r="153" spans="1:10">
      <c r="A153" s="104">
        <v>68</v>
      </c>
      <c r="B153" s="28" t="s">
        <v>106</v>
      </c>
      <c r="C153" s="116" t="s">
        <v>235</v>
      </c>
      <c r="D153" s="36">
        <v>1</v>
      </c>
      <c r="E153" s="28" t="s">
        <v>13</v>
      </c>
      <c r="F153" s="43">
        <v>80</v>
      </c>
      <c r="G153" s="109">
        <f t="shared" si="5"/>
        <v>80</v>
      </c>
      <c r="H153" s="117"/>
      <c r="I153" s="115"/>
      <c r="J153" s="155"/>
    </row>
    <row r="154" spans="1:10">
      <c r="A154" s="104">
        <v>69</v>
      </c>
      <c r="B154" s="105" t="s">
        <v>107</v>
      </c>
      <c r="C154" s="106" t="s">
        <v>616</v>
      </c>
      <c r="D154" s="107">
        <v>1</v>
      </c>
      <c r="E154" s="105" t="s">
        <v>13</v>
      </c>
      <c r="F154" s="108">
        <v>1813.49</v>
      </c>
      <c r="G154" s="109">
        <f t="shared" si="5"/>
        <v>1813.49</v>
      </c>
      <c r="H154" s="114"/>
      <c r="I154" s="115"/>
      <c r="J154" s="155"/>
    </row>
    <row r="155" spans="1:10">
      <c r="A155" s="104">
        <v>70</v>
      </c>
      <c r="B155" s="105" t="s">
        <v>42</v>
      </c>
      <c r="C155" s="106" t="s">
        <v>617</v>
      </c>
      <c r="D155" s="107">
        <v>1</v>
      </c>
      <c r="E155" s="105" t="s">
        <v>13</v>
      </c>
      <c r="F155" s="11">
        <v>142</v>
      </c>
      <c r="G155" s="109">
        <f t="shared" si="5"/>
        <v>142</v>
      </c>
      <c r="H155" s="114"/>
      <c r="I155" s="115"/>
      <c r="J155" s="155"/>
    </row>
    <row r="156" spans="1:10">
      <c r="A156" s="104">
        <v>71</v>
      </c>
      <c r="B156" s="105" t="s">
        <v>44</v>
      </c>
      <c r="C156" s="106" t="s">
        <v>618</v>
      </c>
      <c r="D156" s="107">
        <v>1</v>
      </c>
      <c r="E156" s="105" t="s">
        <v>13</v>
      </c>
      <c r="F156" s="11">
        <v>146.63</v>
      </c>
      <c r="G156" s="109">
        <f t="shared" si="5"/>
        <v>146.63</v>
      </c>
      <c r="H156" s="114"/>
      <c r="I156" s="115"/>
      <c r="J156" s="155"/>
    </row>
    <row r="157" spans="1:10">
      <c r="A157" s="104">
        <v>72</v>
      </c>
      <c r="B157" s="28" t="s">
        <v>109</v>
      </c>
      <c r="C157" s="116" t="s">
        <v>108</v>
      </c>
      <c r="D157" s="36">
        <v>1</v>
      </c>
      <c r="E157" s="28" t="s">
        <v>13</v>
      </c>
      <c r="F157" s="43">
        <v>18</v>
      </c>
      <c r="G157" s="109">
        <f t="shared" si="5"/>
        <v>18</v>
      </c>
      <c r="H157" s="117"/>
      <c r="I157" s="115"/>
      <c r="J157" s="155"/>
    </row>
    <row r="158" spans="1:10">
      <c r="A158" s="104">
        <v>73</v>
      </c>
      <c r="B158" s="28" t="s">
        <v>111</v>
      </c>
      <c r="C158" s="116" t="s">
        <v>110</v>
      </c>
      <c r="D158" s="36">
        <v>1</v>
      </c>
      <c r="E158" s="28" t="s">
        <v>13</v>
      </c>
      <c r="F158" s="43">
        <v>18</v>
      </c>
      <c r="G158" s="109">
        <f t="shared" si="5"/>
        <v>18</v>
      </c>
      <c r="H158" s="117"/>
      <c r="I158" s="115"/>
      <c r="J158" s="155"/>
    </row>
    <row r="159" spans="1:10">
      <c r="A159" s="104">
        <v>74</v>
      </c>
      <c r="B159" s="105" t="s">
        <v>112</v>
      </c>
      <c r="C159" s="106" t="s">
        <v>619</v>
      </c>
      <c r="D159" s="107">
        <v>1</v>
      </c>
      <c r="E159" s="105" t="s">
        <v>45</v>
      </c>
      <c r="F159" s="11">
        <v>740.52</v>
      </c>
      <c r="G159" s="109">
        <f t="shared" si="5"/>
        <v>740.52</v>
      </c>
      <c r="H159" s="114"/>
      <c r="I159" s="115"/>
      <c r="J159" s="155"/>
    </row>
    <row r="160" spans="1:10">
      <c r="A160" s="104">
        <v>75</v>
      </c>
      <c r="B160" s="105" t="s">
        <v>116</v>
      </c>
      <c r="C160" s="106" t="s">
        <v>620</v>
      </c>
      <c r="D160" s="107">
        <v>1</v>
      </c>
      <c r="E160" s="105" t="s">
        <v>13</v>
      </c>
      <c r="F160" s="108">
        <v>1594.67</v>
      </c>
      <c r="G160" s="109">
        <f t="shared" si="5"/>
        <v>1594.67</v>
      </c>
      <c r="H160" s="114"/>
      <c r="I160" s="115"/>
      <c r="J160" s="155"/>
    </row>
    <row r="161" spans="1:11">
      <c r="A161" s="104">
        <v>76</v>
      </c>
      <c r="B161" s="105" t="s">
        <v>115</v>
      </c>
      <c r="C161" s="106" t="s">
        <v>621</v>
      </c>
      <c r="D161" s="107">
        <v>2</v>
      </c>
      <c r="E161" s="105" t="s">
        <v>13</v>
      </c>
      <c r="F161" s="108">
        <v>2370.63</v>
      </c>
      <c r="G161" s="109">
        <f t="shared" si="5"/>
        <v>4741.26</v>
      </c>
      <c r="H161" s="118"/>
      <c r="I161" s="119"/>
      <c r="J161" s="158"/>
    </row>
    <row r="162" spans="1:11">
      <c r="A162" s="104">
        <v>77</v>
      </c>
      <c r="B162" s="105" t="s">
        <v>221</v>
      </c>
      <c r="C162" s="106" t="s">
        <v>622</v>
      </c>
      <c r="D162" s="107">
        <v>90</v>
      </c>
      <c r="E162" s="105" t="s">
        <v>59</v>
      </c>
      <c r="F162" s="11">
        <v>377.63</v>
      </c>
      <c r="G162" s="109">
        <f t="shared" si="5"/>
        <v>33986.699999999997</v>
      </c>
      <c r="H162" s="118"/>
      <c r="I162" s="119"/>
      <c r="J162" s="121"/>
    </row>
    <row r="163" spans="1:11">
      <c r="A163" s="104">
        <v>78</v>
      </c>
      <c r="B163" s="105" t="s">
        <v>222</v>
      </c>
      <c r="C163" s="106" t="s">
        <v>623</v>
      </c>
      <c r="D163" s="107">
        <v>10</v>
      </c>
      <c r="E163" s="105" t="s">
        <v>59</v>
      </c>
      <c r="F163" s="11">
        <v>85.43</v>
      </c>
      <c r="G163" s="109">
        <f t="shared" si="5"/>
        <v>854.30000000000007</v>
      </c>
      <c r="H163" s="118"/>
      <c r="I163" s="119"/>
      <c r="J163" s="121"/>
    </row>
    <row r="164" spans="1:11">
      <c r="A164" s="104">
        <v>79</v>
      </c>
      <c r="B164" s="105" t="s">
        <v>117</v>
      </c>
      <c r="C164" s="106" t="s">
        <v>624</v>
      </c>
      <c r="D164" s="107">
        <v>2</v>
      </c>
      <c r="E164" s="105" t="s">
        <v>13</v>
      </c>
      <c r="F164" s="11">
        <v>968.9</v>
      </c>
      <c r="G164" s="109">
        <f t="shared" si="5"/>
        <v>1937.8</v>
      </c>
      <c r="H164" s="118"/>
      <c r="I164" s="119"/>
      <c r="J164" s="158"/>
    </row>
    <row r="165" spans="1:11">
      <c r="A165" s="104">
        <v>80</v>
      </c>
      <c r="B165" s="105" t="s">
        <v>177</v>
      </c>
      <c r="C165" s="106" t="s">
        <v>625</v>
      </c>
      <c r="D165" s="107">
        <v>4</v>
      </c>
      <c r="E165" s="105" t="s">
        <v>13</v>
      </c>
      <c r="F165" s="108">
        <v>2764.76</v>
      </c>
      <c r="G165" s="109">
        <f t="shared" si="5"/>
        <v>11059.04</v>
      </c>
      <c r="H165" s="156"/>
      <c r="I165" s="108"/>
      <c r="J165" s="157"/>
    </row>
    <row r="166" spans="1:11">
      <c r="A166" s="104">
        <v>81</v>
      </c>
      <c r="B166" s="105" t="s">
        <v>82</v>
      </c>
      <c r="C166" s="106" t="s">
        <v>626</v>
      </c>
      <c r="D166" s="107">
        <v>2200</v>
      </c>
      <c r="E166" s="105" t="s">
        <v>59</v>
      </c>
      <c r="F166" s="11">
        <v>27</v>
      </c>
      <c r="G166" s="109">
        <f t="shared" si="5"/>
        <v>59400</v>
      </c>
      <c r="H166" s="118"/>
      <c r="I166" s="119"/>
      <c r="J166" s="121"/>
    </row>
    <row r="167" spans="1:11">
      <c r="A167" s="104">
        <v>82</v>
      </c>
      <c r="B167" s="105" t="s">
        <v>83</v>
      </c>
      <c r="C167" s="106" t="s">
        <v>627</v>
      </c>
      <c r="D167" s="107">
        <v>500</v>
      </c>
      <c r="E167" s="105" t="s">
        <v>13</v>
      </c>
      <c r="F167" s="11">
        <v>27</v>
      </c>
      <c r="G167" s="109">
        <f t="shared" si="5"/>
        <v>13500</v>
      </c>
      <c r="H167" s="118"/>
      <c r="I167" s="119"/>
      <c r="J167" s="121"/>
    </row>
    <row r="168" spans="1:11">
      <c r="A168" s="104">
        <v>83</v>
      </c>
      <c r="B168" s="105" t="s">
        <v>181</v>
      </c>
      <c r="C168" s="106" t="s">
        <v>628</v>
      </c>
      <c r="D168" s="107">
        <v>18</v>
      </c>
      <c r="E168" s="105" t="s">
        <v>56</v>
      </c>
      <c r="F168" s="11">
        <v>105</v>
      </c>
      <c r="G168" s="109">
        <f t="shared" si="5"/>
        <v>1890</v>
      </c>
      <c r="H168" s="114"/>
      <c r="I168" s="115"/>
      <c r="J168" s="155"/>
    </row>
    <row r="169" spans="1:11">
      <c r="A169" s="104">
        <v>84</v>
      </c>
      <c r="B169" s="105" t="s">
        <v>223</v>
      </c>
      <c r="C169" s="106" t="s">
        <v>629</v>
      </c>
      <c r="D169" s="107">
        <v>30</v>
      </c>
      <c r="E169" s="105" t="s">
        <v>59</v>
      </c>
      <c r="F169" s="11">
        <v>14.03</v>
      </c>
      <c r="G169" s="109">
        <f t="shared" si="5"/>
        <v>420.9</v>
      </c>
      <c r="H169" s="114"/>
      <c r="I169" s="115"/>
      <c r="J169" s="155"/>
    </row>
    <row r="170" spans="1:11">
      <c r="A170" s="104">
        <v>85</v>
      </c>
      <c r="B170" s="105" t="s">
        <v>170</v>
      </c>
      <c r="C170" s="106" t="s">
        <v>169</v>
      </c>
      <c r="D170" s="107">
        <v>2</v>
      </c>
      <c r="E170" s="105" t="s">
        <v>79</v>
      </c>
      <c r="F170" s="108">
        <v>1024</v>
      </c>
      <c r="G170" s="109">
        <f t="shared" si="5"/>
        <v>2048</v>
      </c>
      <c r="H170" s="114"/>
      <c r="I170" s="115"/>
      <c r="J170" s="155"/>
    </row>
    <row r="171" spans="1:11">
      <c r="A171" s="104">
        <v>86</v>
      </c>
      <c r="B171" s="105" t="s">
        <v>39</v>
      </c>
      <c r="C171" s="106" t="s">
        <v>577</v>
      </c>
      <c r="D171" s="107">
        <v>1</v>
      </c>
      <c r="E171" s="105" t="s">
        <v>13</v>
      </c>
      <c r="F171" s="108">
        <v>3299.7</v>
      </c>
      <c r="G171" s="109">
        <f t="shared" si="5"/>
        <v>3299.7</v>
      </c>
      <c r="H171" s="114"/>
      <c r="I171" s="115"/>
      <c r="J171" s="155"/>
    </row>
    <row r="172" spans="1:11">
      <c r="A172" s="104">
        <v>87</v>
      </c>
      <c r="B172" s="105" t="s">
        <v>172</v>
      </c>
      <c r="C172" s="106" t="s">
        <v>171</v>
      </c>
      <c r="D172" s="107">
        <v>2</v>
      </c>
      <c r="E172" s="105" t="s">
        <v>79</v>
      </c>
      <c r="F172" s="108">
        <v>1024</v>
      </c>
      <c r="G172" s="109">
        <f t="shared" si="5"/>
        <v>2048</v>
      </c>
      <c r="H172" s="114"/>
      <c r="I172" s="115"/>
      <c r="J172" s="155"/>
    </row>
    <row r="173" spans="1:11">
      <c r="A173" s="104">
        <v>88</v>
      </c>
      <c r="B173" s="105" t="s">
        <v>90</v>
      </c>
      <c r="C173" s="106" t="s">
        <v>236</v>
      </c>
      <c r="D173" s="107">
        <v>8</v>
      </c>
      <c r="E173" s="105" t="s">
        <v>13</v>
      </c>
      <c r="F173" s="108">
        <v>13913</v>
      </c>
      <c r="G173" s="109">
        <f t="shared" si="5"/>
        <v>111304</v>
      </c>
      <c r="H173" s="114"/>
      <c r="I173" s="115"/>
      <c r="J173" s="155"/>
    </row>
    <row r="174" spans="1:11">
      <c r="A174" s="104">
        <v>89</v>
      </c>
      <c r="B174" s="105" t="s">
        <v>19</v>
      </c>
      <c r="C174" s="106" t="s">
        <v>630</v>
      </c>
      <c r="D174" s="107">
        <v>8</v>
      </c>
      <c r="E174" s="105" t="s">
        <v>13</v>
      </c>
      <c r="F174" s="11">
        <v>928</v>
      </c>
      <c r="G174" s="109">
        <f t="shared" si="5"/>
        <v>7424</v>
      </c>
      <c r="H174" s="114"/>
      <c r="I174" s="115"/>
      <c r="J174" s="155"/>
    </row>
    <row r="175" spans="1:11">
      <c r="A175" s="104">
        <v>90</v>
      </c>
      <c r="B175" s="105" t="s">
        <v>92</v>
      </c>
      <c r="C175" s="106" t="s">
        <v>631</v>
      </c>
      <c r="D175" s="107">
        <v>8</v>
      </c>
      <c r="E175" s="105" t="s">
        <v>13</v>
      </c>
      <c r="F175" s="108">
        <v>1379</v>
      </c>
      <c r="G175" s="109">
        <f t="shared" si="5"/>
        <v>11032</v>
      </c>
      <c r="H175" s="114"/>
      <c r="I175" s="115"/>
      <c r="J175" s="155"/>
    </row>
    <row r="176" spans="1:11">
      <c r="A176" s="104">
        <v>91</v>
      </c>
      <c r="B176" s="105" t="s">
        <v>26</v>
      </c>
      <c r="C176" s="106" t="s">
        <v>606</v>
      </c>
      <c r="D176" s="107">
        <v>6.1</v>
      </c>
      <c r="E176" s="105" t="s">
        <v>27</v>
      </c>
      <c r="F176" s="108">
        <v>6579</v>
      </c>
      <c r="G176" s="109">
        <f t="shared" si="5"/>
        <v>40131.899999999994</v>
      </c>
      <c r="H176" s="114"/>
      <c r="I176" s="115"/>
      <c r="J176" s="155"/>
      <c r="K176" s="121" t="s">
        <v>632</v>
      </c>
    </row>
    <row r="177" spans="1:11" s="169" customFormat="1">
      <c r="A177" s="104">
        <v>92</v>
      </c>
      <c r="B177" s="28" t="s">
        <v>29</v>
      </c>
      <c r="C177" s="33" t="s">
        <v>28</v>
      </c>
      <c r="D177" s="36">
        <v>4.62</v>
      </c>
      <c r="E177" s="28" t="s">
        <v>30</v>
      </c>
      <c r="F177" s="36">
        <v>373</v>
      </c>
      <c r="G177" s="109">
        <f t="shared" si="5"/>
        <v>1723.26</v>
      </c>
      <c r="H177" s="118"/>
      <c r="I177" s="168"/>
      <c r="J177" s="168"/>
    </row>
    <row r="178" spans="1:11">
      <c r="A178" s="104">
        <v>93</v>
      </c>
      <c r="B178" s="105" t="s">
        <v>31</v>
      </c>
      <c r="C178" s="106" t="s">
        <v>607</v>
      </c>
      <c r="D178" s="107">
        <v>8</v>
      </c>
      <c r="E178" s="105" t="s">
        <v>13</v>
      </c>
      <c r="F178" s="11">
        <v>48</v>
      </c>
      <c r="G178" s="109">
        <f t="shared" si="5"/>
        <v>384</v>
      </c>
      <c r="H178" s="114"/>
      <c r="I178" s="115"/>
      <c r="J178" s="155"/>
      <c r="K178" s="53"/>
    </row>
    <row r="179" spans="1:11">
      <c r="A179" s="104">
        <v>94</v>
      </c>
      <c r="B179" s="105" t="s">
        <v>224</v>
      </c>
      <c r="C179" s="106" t="s">
        <v>633</v>
      </c>
      <c r="D179" s="107">
        <v>8</v>
      </c>
      <c r="E179" s="105" t="s">
        <v>13</v>
      </c>
      <c r="F179" s="108">
        <v>6450</v>
      </c>
      <c r="G179" s="109">
        <f t="shared" si="5"/>
        <v>51600</v>
      </c>
      <c r="H179" s="114"/>
      <c r="I179" s="115"/>
      <c r="J179" s="155"/>
      <c r="K179" s="53"/>
    </row>
    <row r="180" spans="1:11">
      <c r="A180" s="104">
        <v>95</v>
      </c>
      <c r="B180" s="105" t="s">
        <v>168</v>
      </c>
      <c r="C180" s="106" t="s">
        <v>229</v>
      </c>
      <c r="D180" s="107">
        <v>50</v>
      </c>
      <c r="E180" s="105" t="s">
        <v>56</v>
      </c>
      <c r="F180" s="11">
        <v>117.5</v>
      </c>
      <c r="G180" s="109">
        <f t="shared" si="5"/>
        <v>5875</v>
      </c>
      <c r="H180" s="114"/>
      <c r="I180" s="115"/>
      <c r="J180" s="155"/>
      <c r="K180" s="53"/>
    </row>
    <row r="181" spans="1:11">
      <c r="A181" s="104">
        <v>96</v>
      </c>
      <c r="B181" s="105" t="s">
        <v>94</v>
      </c>
      <c r="C181" s="106" t="s">
        <v>634</v>
      </c>
      <c r="D181" s="107">
        <v>8</v>
      </c>
      <c r="E181" s="105" t="s">
        <v>13</v>
      </c>
      <c r="F181" s="108">
        <v>1268</v>
      </c>
      <c r="G181" s="109">
        <f t="shared" si="5"/>
        <v>10144</v>
      </c>
      <c r="H181" s="114"/>
      <c r="I181" s="115"/>
      <c r="J181" s="155"/>
      <c r="K181" s="53"/>
    </row>
    <row r="182" spans="1:11">
      <c r="A182" s="104">
        <v>97</v>
      </c>
      <c r="B182" s="105" t="s">
        <v>127</v>
      </c>
      <c r="C182" s="106" t="s">
        <v>635</v>
      </c>
      <c r="D182" s="107">
        <v>1</v>
      </c>
      <c r="E182" s="105" t="s">
        <v>13</v>
      </c>
      <c r="F182" s="108">
        <v>9818</v>
      </c>
      <c r="G182" s="109">
        <f t="shared" si="5"/>
        <v>9818</v>
      </c>
      <c r="H182" s="114"/>
      <c r="I182" s="115"/>
      <c r="J182" s="155"/>
      <c r="K182" s="53"/>
    </row>
    <row r="183" spans="1:11">
      <c r="A183" s="104">
        <v>98</v>
      </c>
      <c r="B183" s="105" t="s">
        <v>120</v>
      </c>
      <c r="C183" s="106" t="s">
        <v>636</v>
      </c>
      <c r="D183" s="107">
        <v>400</v>
      </c>
      <c r="E183" s="105" t="s">
        <v>56</v>
      </c>
      <c r="F183" s="11">
        <v>83</v>
      </c>
      <c r="G183" s="109">
        <f t="shared" si="5"/>
        <v>33200</v>
      </c>
      <c r="H183" s="114"/>
      <c r="I183" s="115"/>
      <c r="J183" s="155"/>
      <c r="K183" s="53"/>
    </row>
    <row r="184" spans="1:11">
      <c r="A184" s="104">
        <v>99</v>
      </c>
      <c r="B184" s="105" t="s">
        <v>134</v>
      </c>
      <c r="C184" s="106" t="s">
        <v>637</v>
      </c>
      <c r="D184" s="107">
        <v>12</v>
      </c>
      <c r="E184" s="105" t="s">
        <v>13</v>
      </c>
      <c r="F184" s="108">
        <v>1386</v>
      </c>
      <c r="G184" s="109">
        <f t="shared" si="5"/>
        <v>16632</v>
      </c>
      <c r="H184" s="114"/>
      <c r="I184" s="115"/>
      <c r="J184" s="155"/>
      <c r="K184" s="171">
        <f>0.6*0.6*1.75*1.05*4</f>
        <v>2.6460000000000004</v>
      </c>
    </row>
    <row r="185" spans="1:11">
      <c r="A185" s="104">
        <v>100</v>
      </c>
      <c r="B185" s="105" t="s">
        <v>123</v>
      </c>
      <c r="C185" s="106" t="s">
        <v>638</v>
      </c>
      <c r="D185" s="107">
        <v>1</v>
      </c>
      <c r="E185" s="105" t="s">
        <v>13</v>
      </c>
      <c r="F185" s="108">
        <v>4410</v>
      </c>
      <c r="G185" s="109">
        <f t="shared" si="5"/>
        <v>4410</v>
      </c>
      <c r="H185" s="114"/>
      <c r="I185" s="115"/>
      <c r="J185" s="155"/>
    </row>
    <row r="186" spans="1:11">
      <c r="A186" s="104">
        <v>101</v>
      </c>
      <c r="B186" s="105" t="s">
        <v>139</v>
      </c>
      <c r="C186" s="106" t="s">
        <v>639</v>
      </c>
      <c r="D186" s="107">
        <v>2</v>
      </c>
      <c r="E186" s="105" t="s">
        <v>13</v>
      </c>
      <c r="F186" s="108">
        <v>9240</v>
      </c>
      <c r="G186" s="109">
        <f t="shared" si="5"/>
        <v>18480</v>
      </c>
      <c r="H186" s="114"/>
      <c r="I186" s="115"/>
      <c r="J186" s="155"/>
    </row>
    <row r="187" spans="1:11">
      <c r="A187" s="104">
        <v>102</v>
      </c>
      <c r="B187" s="105" t="s">
        <v>137</v>
      </c>
      <c r="C187" s="106" t="s">
        <v>640</v>
      </c>
      <c r="D187" s="107">
        <v>2</v>
      </c>
      <c r="E187" s="105" t="s">
        <v>45</v>
      </c>
      <c r="F187" s="108">
        <v>1386</v>
      </c>
      <c r="G187" s="109">
        <f t="shared" si="5"/>
        <v>2772</v>
      </c>
      <c r="H187" s="114"/>
      <c r="I187" s="115"/>
      <c r="J187" s="155"/>
    </row>
    <row r="188" spans="1:11">
      <c r="A188" s="104">
        <v>103</v>
      </c>
      <c r="B188" s="105" t="s">
        <v>138</v>
      </c>
      <c r="C188" s="106" t="s">
        <v>237</v>
      </c>
      <c r="D188" s="107">
        <v>6</v>
      </c>
      <c r="E188" s="105" t="s">
        <v>13</v>
      </c>
      <c r="F188" s="108">
        <v>4620</v>
      </c>
      <c r="G188" s="109">
        <f t="shared" si="5"/>
        <v>27720</v>
      </c>
      <c r="H188" s="114"/>
      <c r="I188" s="115"/>
      <c r="J188" s="155"/>
    </row>
    <row r="189" spans="1:11" s="93" customFormat="1">
      <c r="A189" s="104">
        <v>104</v>
      </c>
      <c r="B189" s="105" t="s">
        <v>140</v>
      </c>
      <c r="C189" s="106" t="s">
        <v>641</v>
      </c>
      <c r="D189" s="107">
        <v>4</v>
      </c>
      <c r="E189" s="105" t="s">
        <v>13</v>
      </c>
      <c r="F189" s="11">
        <v>231</v>
      </c>
      <c r="G189" s="109">
        <f t="shared" si="5"/>
        <v>924</v>
      </c>
      <c r="H189" s="114"/>
      <c r="I189" s="115"/>
      <c r="J189" s="155"/>
    </row>
    <row r="190" spans="1:11" s="93" customFormat="1">
      <c r="A190" s="104">
        <v>105</v>
      </c>
      <c r="B190" s="105" t="s">
        <v>132</v>
      </c>
      <c r="C190" s="106" t="s">
        <v>642</v>
      </c>
      <c r="D190" s="107">
        <v>4</v>
      </c>
      <c r="E190" s="105" t="s">
        <v>13</v>
      </c>
      <c r="F190" s="11">
        <v>578</v>
      </c>
      <c r="G190" s="109">
        <f t="shared" si="5"/>
        <v>2312</v>
      </c>
      <c r="H190" s="114"/>
      <c r="I190" s="115"/>
      <c r="J190" s="155"/>
    </row>
    <row r="191" spans="1:11" s="93" customFormat="1">
      <c r="A191" s="104">
        <v>106</v>
      </c>
      <c r="B191" s="105" t="s">
        <v>133</v>
      </c>
      <c r="C191" s="106" t="s">
        <v>643</v>
      </c>
      <c r="D191" s="107">
        <v>4</v>
      </c>
      <c r="E191" s="105" t="s">
        <v>45</v>
      </c>
      <c r="F191" s="11">
        <v>289</v>
      </c>
      <c r="G191" s="109">
        <f t="shared" si="5"/>
        <v>1156</v>
      </c>
      <c r="H191" s="114"/>
      <c r="I191" s="115"/>
      <c r="J191" s="155"/>
    </row>
    <row r="192" spans="1:11">
      <c r="A192" s="104">
        <v>107</v>
      </c>
      <c r="B192" s="105" t="s">
        <v>135</v>
      </c>
      <c r="C192" s="106" t="s">
        <v>644</v>
      </c>
      <c r="D192" s="107">
        <v>1</v>
      </c>
      <c r="E192" s="105" t="s">
        <v>13</v>
      </c>
      <c r="F192" s="108">
        <v>1386</v>
      </c>
      <c r="G192" s="109">
        <f t="shared" si="5"/>
        <v>1386</v>
      </c>
      <c r="H192" s="114"/>
      <c r="I192" s="115"/>
      <c r="J192" s="155"/>
    </row>
    <row r="193" spans="1:10">
      <c r="A193" s="104">
        <v>108</v>
      </c>
      <c r="B193" s="105" t="s">
        <v>128</v>
      </c>
      <c r="C193" s="106" t="s">
        <v>645</v>
      </c>
      <c r="D193" s="107">
        <v>1</v>
      </c>
      <c r="E193" s="105" t="s">
        <v>13</v>
      </c>
      <c r="F193" s="108">
        <v>6050</v>
      </c>
      <c r="G193" s="109">
        <f t="shared" si="5"/>
        <v>6050</v>
      </c>
      <c r="H193" s="114"/>
      <c r="I193" s="115"/>
      <c r="J193" s="155"/>
    </row>
    <row r="194" spans="1:10">
      <c r="A194" s="104">
        <v>109</v>
      </c>
      <c r="B194" s="105" t="s">
        <v>129</v>
      </c>
      <c r="C194" s="106" t="s">
        <v>646</v>
      </c>
      <c r="D194" s="107">
        <v>4</v>
      </c>
      <c r="E194" s="105" t="s">
        <v>13</v>
      </c>
      <c r="F194" s="11">
        <v>924</v>
      </c>
      <c r="G194" s="109">
        <f t="shared" si="5"/>
        <v>3696</v>
      </c>
      <c r="H194" s="114"/>
      <c r="I194" s="115"/>
      <c r="J194" s="155"/>
    </row>
    <row r="195" spans="1:10">
      <c r="A195" s="104">
        <v>110</v>
      </c>
      <c r="B195" s="105" t="s">
        <v>130</v>
      </c>
      <c r="C195" s="106" t="s">
        <v>647</v>
      </c>
      <c r="D195" s="107">
        <v>1</v>
      </c>
      <c r="E195" s="105" t="s">
        <v>13</v>
      </c>
      <c r="F195" s="108">
        <v>1733</v>
      </c>
      <c r="G195" s="109">
        <f t="shared" si="5"/>
        <v>1733</v>
      </c>
      <c r="H195" s="114"/>
      <c r="I195" s="115"/>
      <c r="J195" s="155"/>
    </row>
    <row r="196" spans="1:10">
      <c r="A196" s="104">
        <v>111</v>
      </c>
      <c r="B196" s="105" t="s">
        <v>136</v>
      </c>
      <c r="C196" s="106" t="s">
        <v>648</v>
      </c>
      <c r="D196" s="107">
        <v>10</v>
      </c>
      <c r="E196" s="105" t="s">
        <v>13</v>
      </c>
      <c r="F196" s="11">
        <v>116</v>
      </c>
      <c r="G196" s="109">
        <f t="shared" si="5"/>
        <v>1160</v>
      </c>
      <c r="H196" s="114"/>
      <c r="I196" s="115"/>
      <c r="J196" s="155"/>
    </row>
    <row r="197" spans="1:10">
      <c r="A197" s="104">
        <v>112</v>
      </c>
      <c r="B197" s="105" t="s">
        <v>145</v>
      </c>
      <c r="C197" s="106" t="s">
        <v>649</v>
      </c>
      <c r="D197" s="107">
        <v>1</v>
      </c>
      <c r="E197" s="105" t="s">
        <v>13</v>
      </c>
      <c r="F197" s="108">
        <v>10238</v>
      </c>
      <c r="G197" s="109">
        <f t="shared" si="5"/>
        <v>10238</v>
      </c>
      <c r="H197" s="114"/>
      <c r="I197" s="115"/>
      <c r="J197" s="155"/>
    </row>
    <row r="198" spans="1:10">
      <c r="A198" s="104">
        <v>113</v>
      </c>
      <c r="B198" s="105" t="s">
        <v>121</v>
      </c>
      <c r="C198" s="106" t="s">
        <v>650</v>
      </c>
      <c r="D198" s="107">
        <v>1</v>
      </c>
      <c r="E198" s="105" t="s">
        <v>13</v>
      </c>
      <c r="F198" s="11">
        <v>578</v>
      </c>
      <c r="G198" s="109">
        <f t="shared" si="5"/>
        <v>578</v>
      </c>
      <c r="H198" s="114"/>
      <c r="I198" s="115"/>
      <c r="J198" s="155"/>
    </row>
    <row r="199" spans="1:10">
      <c r="A199" s="104">
        <v>114</v>
      </c>
      <c r="B199" s="105" t="s">
        <v>125</v>
      </c>
      <c r="C199" s="106" t="s">
        <v>651</v>
      </c>
      <c r="D199" s="107">
        <v>1</v>
      </c>
      <c r="E199" s="105" t="s">
        <v>45</v>
      </c>
      <c r="F199" s="108">
        <v>4925</v>
      </c>
      <c r="G199" s="109">
        <f t="shared" si="5"/>
        <v>4925</v>
      </c>
      <c r="H199" s="114"/>
      <c r="I199" s="115"/>
      <c r="J199" s="155"/>
    </row>
    <row r="200" spans="1:10">
      <c r="A200" s="104">
        <v>115</v>
      </c>
      <c r="B200" s="105" t="s">
        <v>126</v>
      </c>
      <c r="C200" s="106" t="s">
        <v>652</v>
      </c>
      <c r="D200" s="107">
        <v>1</v>
      </c>
      <c r="E200" s="105" t="s">
        <v>13</v>
      </c>
      <c r="F200" s="108">
        <v>1733</v>
      </c>
      <c r="G200" s="109">
        <f t="shared" si="5"/>
        <v>1733</v>
      </c>
      <c r="H200" s="114"/>
      <c r="I200" s="115"/>
      <c r="J200" s="155"/>
    </row>
    <row r="201" spans="1:10">
      <c r="A201" s="104">
        <v>116</v>
      </c>
      <c r="B201" s="105" t="s">
        <v>131</v>
      </c>
      <c r="C201" s="106" t="s">
        <v>653</v>
      </c>
      <c r="D201" s="107">
        <v>1</v>
      </c>
      <c r="E201" s="105" t="s">
        <v>13</v>
      </c>
      <c r="F201" s="11">
        <v>289</v>
      </c>
      <c r="G201" s="109">
        <f t="shared" si="5"/>
        <v>289</v>
      </c>
      <c r="H201" s="114"/>
      <c r="I201" s="115"/>
      <c r="J201" s="155"/>
    </row>
    <row r="202" spans="1:10">
      <c r="A202" s="104">
        <v>117</v>
      </c>
      <c r="B202" s="105" t="s">
        <v>141</v>
      </c>
      <c r="C202" s="106" t="s">
        <v>654</v>
      </c>
      <c r="D202" s="107">
        <v>8</v>
      </c>
      <c r="E202" s="105" t="s">
        <v>13</v>
      </c>
      <c r="F202" s="11">
        <v>116</v>
      </c>
      <c r="G202" s="109">
        <f t="shared" si="5"/>
        <v>928</v>
      </c>
      <c r="H202" s="114"/>
      <c r="I202" s="115"/>
      <c r="J202" s="155"/>
    </row>
    <row r="203" spans="1:10">
      <c r="A203" s="104">
        <v>118</v>
      </c>
      <c r="B203" s="105" t="s">
        <v>142</v>
      </c>
      <c r="C203" s="106" t="s">
        <v>655</v>
      </c>
      <c r="D203" s="107">
        <v>2</v>
      </c>
      <c r="E203" s="105" t="s">
        <v>13</v>
      </c>
      <c r="F203" s="11">
        <v>693</v>
      </c>
      <c r="G203" s="109">
        <f t="shared" si="5"/>
        <v>1386</v>
      </c>
      <c r="H203" s="114"/>
      <c r="I203" s="115"/>
      <c r="J203" s="155"/>
    </row>
    <row r="204" spans="1:10">
      <c r="A204" s="104">
        <v>119</v>
      </c>
      <c r="B204" s="105" t="s">
        <v>144</v>
      </c>
      <c r="C204" s="106" t="s">
        <v>656</v>
      </c>
      <c r="D204" s="107">
        <v>1</v>
      </c>
      <c r="E204" s="105" t="s">
        <v>13</v>
      </c>
      <c r="F204" s="108">
        <v>2888</v>
      </c>
      <c r="G204" s="109">
        <f t="shared" si="5"/>
        <v>2888</v>
      </c>
      <c r="H204" s="114"/>
      <c r="I204" s="115"/>
      <c r="J204" s="155"/>
    </row>
    <row r="205" spans="1:10">
      <c r="A205" s="104">
        <v>120</v>
      </c>
      <c r="B205" s="105" t="s">
        <v>143</v>
      </c>
      <c r="C205" s="106" t="s">
        <v>657</v>
      </c>
      <c r="D205" s="107">
        <v>1</v>
      </c>
      <c r="E205" s="105" t="s">
        <v>13</v>
      </c>
      <c r="F205" s="108">
        <v>13860</v>
      </c>
      <c r="G205" s="109">
        <f t="shared" si="5"/>
        <v>13860</v>
      </c>
      <c r="H205" s="114"/>
      <c r="I205" s="115"/>
      <c r="J205" s="155"/>
    </row>
    <row r="206" spans="1:10">
      <c r="A206" s="104">
        <v>121</v>
      </c>
      <c r="B206" s="105" t="s">
        <v>118</v>
      </c>
      <c r="C206" s="106" t="s">
        <v>658</v>
      </c>
      <c r="D206" s="107">
        <v>1</v>
      </c>
      <c r="E206" s="105" t="s">
        <v>13</v>
      </c>
      <c r="F206" s="108">
        <v>1654</v>
      </c>
      <c r="G206" s="109">
        <f t="shared" si="5"/>
        <v>1654</v>
      </c>
      <c r="H206" s="114"/>
      <c r="I206" s="115"/>
      <c r="J206" s="155"/>
    </row>
    <row r="207" spans="1:10">
      <c r="A207" s="104">
        <v>122</v>
      </c>
      <c r="B207" s="105" t="s">
        <v>119</v>
      </c>
      <c r="C207" s="106" t="s">
        <v>659</v>
      </c>
      <c r="D207" s="107">
        <v>1</v>
      </c>
      <c r="E207" s="105" t="s">
        <v>13</v>
      </c>
      <c r="F207" s="108">
        <v>2205</v>
      </c>
      <c r="G207" s="109">
        <f t="shared" si="5"/>
        <v>2205</v>
      </c>
      <c r="H207" s="114"/>
      <c r="I207" s="115"/>
      <c r="J207" s="155"/>
    </row>
    <row r="208" spans="1:10">
      <c r="A208" s="104">
        <v>123</v>
      </c>
      <c r="B208" s="105" t="s">
        <v>122</v>
      </c>
      <c r="C208" s="106" t="s">
        <v>660</v>
      </c>
      <c r="D208" s="107">
        <v>1</v>
      </c>
      <c r="E208" s="105" t="s">
        <v>13</v>
      </c>
      <c r="F208" s="108">
        <v>1654</v>
      </c>
      <c r="G208" s="109">
        <f t="shared" si="5"/>
        <v>1654</v>
      </c>
      <c r="H208" s="114"/>
      <c r="I208" s="115"/>
      <c r="J208" s="155"/>
    </row>
    <row r="209" spans="1:11">
      <c r="A209" s="263" t="s">
        <v>661</v>
      </c>
      <c r="B209" s="264"/>
      <c r="C209" s="264"/>
      <c r="D209" s="264"/>
      <c r="E209" s="264"/>
      <c r="F209" s="264"/>
      <c r="G209" s="109">
        <f>SUM(G86:G208)</f>
        <v>2108612.9903999995</v>
      </c>
      <c r="H209" s="114"/>
      <c r="I209" s="115">
        <f>G209+G29</f>
        <v>44386676.980399996</v>
      </c>
      <c r="J209" s="155"/>
    </row>
    <row r="210" spans="1:11">
      <c r="A210" s="260" t="s">
        <v>662</v>
      </c>
      <c r="B210" s="261"/>
      <c r="C210" s="261"/>
      <c r="D210" s="261"/>
      <c r="E210" s="261"/>
      <c r="F210" s="261"/>
      <c r="G210" s="262"/>
      <c r="H210" s="114"/>
      <c r="I210" s="115"/>
      <c r="J210" s="155"/>
    </row>
    <row r="211" spans="1:11">
      <c r="A211" s="104">
        <v>1</v>
      </c>
      <c r="B211" s="28" t="s">
        <v>240</v>
      </c>
      <c r="C211" s="33" t="s">
        <v>663</v>
      </c>
      <c r="D211" s="36">
        <v>3</v>
      </c>
      <c r="E211" s="44" t="s">
        <v>13</v>
      </c>
      <c r="F211" s="45">
        <v>50703</v>
      </c>
      <c r="G211" s="109">
        <f>D211*F211</f>
        <v>152109</v>
      </c>
      <c r="H211" s="114"/>
      <c r="I211" s="115"/>
      <c r="J211" s="155"/>
      <c r="K211" s="53"/>
    </row>
    <row r="212" spans="1:11">
      <c r="A212" s="104">
        <v>2</v>
      </c>
      <c r="B212" s="28" t="s">
        <v>241</v>
      </c>
      <c r="C212" s="33" t="s">
        <v>664</v>
      </c>
      <c r="D212" s="36">
        <v>5</v>
      </c>
      <c r="E212" s="44" t="s">
        <v>13</v>
      </c>
      <c r="F212" s="45">
        <v>18244</v>
      </c>
      <c r="G212" s="109">
        <f t="shared" ref="G212:G275" si="6">D212*F212</f>
        <v>91220</v>
      </c>
      <c r="H212" s="114"/>
      <c r="I212" s="115"/>
      <c r="J212" s="155"/>
      <c r="K212" s="53"/>
    </row>
    <row r="213" spans="1:11">
      <c r="A213" s="104">
        <v>3</v>
      </c>
      <c r="B213" s="28" t="s">
        <v>242</v>
      </c>
      <c r="C213" s="33" t="s">
        <v>665</v>
      </c>
      <c r="D213" s="36">
        <v>5</v>
      </c>
      <c r="E213" s="44" t="s">
        <v>13</v>
      </c>
      <c r="F213" s="45">
        <v>505</v>
      </c>
      <c r="G213" s="109">
        <f t="shared" si="6"/>
        <v>2525</v>
      </c>
      <c r="H213" s="114"/>
      <c r="I213" s="115"/>
      <c r="J213" s="155"/>
      <c r="K213" s="53"/>
    </row>
    <row r="214" spans="1:11">
      <c r="A214" s="104">
        <v>4</v>
      </c>
      <c r="B214" s="28" t="s">
        <v>243</v>
      </c>
      <c r="C214" s="33" t="s">
        <v>666</v>
      </c>
      <c r="D214" s="36">
        <v>3</v>
      </c>
      <c r="E214" s="44" t="s">
        <v>13</v>
      </c>
      <c r="F214" s="45">
        <v>17393.04</v>
      </c>
      <c r="G214" s="109">
        <f t="shared" si="6"/>
        <v>52179.12</v>
      </c>
      <c r="H214" s="114"/>
      <c r="I214" s="115"/>
      <c r="J214" s="155"/>
      <c r="K214" s="53"/>
    </row>
    <row r="215" spans="1:11">
      <c r="A215" s="104">
        <v>5</v>
      </c>
      <c r="B215" s="28" t="s">
        <v>25</v>
      </c>
      <c r="C215" s="33" t="s">
        <v>609</v>
      </c>
      <c r="D215" s="36">
        <v>0.78</v>
      </c>
      <c r="E215" s="44" t="s">
        <v>16</v>
      </c>
      <c r="F215" s="45">
        <v>1470</v>
      </c>
      <c r="G215" s="109">
        <f t="shared" si="6"/>
        <v>1146.6000000000001</v>
      </c>
      <c r="H215" s="114"/>
      <c r="I215" s="115"/>
      <c r="J215" s="155"/>
      <c r="K215" s="53"/>
    </row>
    <row r="216" spans="1:11">
      <c r="A216" s="104">
        <v>6</v>
      </c>
      <c r="B216" s="28" t="s">
        <v>50</v>
      </c>
      <c r="C216" s="33" t="s">
        <v>153</v>
      </c>
      <c r="D216" s="36">
        <v>1</v>
      </c>
      <c r="E216" s="44" t="s">
        <v>13</v>
      </c>
      <c r="F216" s="45">
        <v>1024</v>
      </c>
      <c r="G216" s="109">
        <f t="shared" si="6"/>
        <v>1024</v>
      </c>
      <c r="H216" s="114"/>
      <c r="I216" s="115"/>
      <c r="J216" s="155"/>
      <c r="K216" s="53"/>
    </row>
    <row r="217" spans="1:11">
      <c r="A217" s="104">
        <v>7</v>
      </c>
      <c r="B217" s="28" t="s">
        <v>39</v>
      </c>
      <c r="C217" s="33" t="s">
        <v>577</v>
      </c>
      <c r="D217" s="36">
        <v>1</v>
      </c>
      <c r="E217" s="44" t="s">
        <v>13</v>
      </c>
      <c r="F217" s="45">
        <v>3299.7</v>
      </c>
      <c r="G217" s="109">
        <f t="shared" si="6"/>
        <v>3299.7</v>
      </c>
      <c r="H217" s="114"/>
      <c r="I217" s="115"/>
      <c r="J217" s="155"/>
      <c r="K217" s="53"/>
    </row>
    <row r="218" spans="1:11">
      <c r="A218" s="104">
        <v>8</v>
      </c>
      <c r="B218" s="28" t="s">
        <v>51</v>
      </c>
      <c r="C218" s="33" t="s">
        <v>154</v>
      </c>
      <c r="D218" s="36">
        <v>1</v>
      </c>
      <c r="E218" s="44" t="s">
        <v>13</v>
      </c>
      <c r="F218" s="45">
        <v>1044.48</v>
      </c>
      <c r="G218" s="109">
        <f t="shared" si="6"/>
        <v>1044.48</v>
      </c>
      <c r="H218" s="114"/>
      <c r="I218" s="115"/>
      <c r="J218" s="155"/>
      <c r="K218" s="53"/>
    </row>
    <row r="219" spans="1:11">
      <c r="A219" s="104">
        <v>9</v>
      </c>
      <c r="B219" s="28" t="s">
        <v>52</v>
      </c>
      <c r="C219" s="33" t="s">
        <v>667</v>
      </c>
      <c r="D219" s="36">
        <v>1</v>
      </c>
      <c r="E219" s="44" t="s">
        <v>13</v>
      </c>
      <c r="F219" s="45">
        <v>12500</v>
      </c>
      <c r="G219" s="109">
        <f t="shared" si="6"/>
        <v>12500</v>
      </c>
      <c r="H219" s="114"/>
      <c r="I219" s="115"/>
      <c r="J219" s="155"/>
      <c r="K219" s="53"/>
    </row>
    <row r="220" spans="1:11">
      <c r="A220" s="104">
        <v>10</v>
      </c>
      <c r="B220" s="28" t="s">
        <v>33</v>
      </c>
      <c r="C220" s="33" t="s">
        <v>166</v>
      </c>
      <c r="D220" s="36">
        <v>0.78</v>
      </c>
      <c r="E220" s="44" t="s">
        <v>16</v>
      </c>
      <c r="F220" s="43">
        <v>221</v>
      </c>
      <c r="G220" s="109">
        <f t="shared" si="6"/>
        <v>172.38</v>
      </c>
      <c r="H220" s="114"/>
      <c r="I220" s="115"/>
      <c r="J220" s="155"/>
      <c r="K220" s="53"/>
    </row>
    <row r="221" spans="1:11">
      <c r="A221" s="104">
        <v>11</v>
      </c>
      <c r="B221" s="28" t="s">
        <v>35</v>
      </c>
      <c r="C221" s="33" t="s">
        <v>167</v>
      </c>
      <c r="D221" s="36">
        <v>0.78</v>
      </c>
      <c r="E221" s="44" t="s">
        <v>16</v>
      </c>
      <c r="F221" s="43">
        <v>185</v>
      </c>
      <c r="G221" s="109">
        <f t="shared" si="6"/>
        <v>144.30000000000001</v>
      </c>
      <c r="H221" s="114"/>
      <c r="I221" s="115"/>
      <c r="J221" s="155"/>
      <c r="K221" s="53"/>
    </row>
    <row r="222" spans="1:11">
      <c r="A222" s="104">
        <v>12</v>
      </c>
      <c r="B222" s="28" t="s">
        <v>15</v>
      </c>
      <c r="C222" s="33" t="s">
        <v>610</v>
      </c>
      <c r="D222" s="36">
        <v>0.78</v>
      </c>
      <c r="E222" s="44" t="s">
        <v>16</v>
      </c>
      <c r="F222" s="43">
        <v>412.08</v>
      </c>
      <c r="G222" s="109">
        <f t="shared" si="6"/>
        <v>321.42239999999998</v>
      </c>
      <c r="H222" s="114"/>
      <c r="I222" s="115"/>
      <c r="J222" s="155"/>
      <c r="K222" s="53"/>
    </row>
    <row r="223" spans="1:11">
      <c r="A223" s="104">
        <v>13</v>
      </c>
      <c r="B223" s="28" t="s">
        <v>156</v>
      </c>
      <c r="C223" s="33" t="s">
        <v>608</v>
      </c>
      <c r="D223" s="36">
        <v>0.38</v>
      </c>
      <c r="E223" s="44" t="s">
        <v>16</v>
      </c>
      <c r="F223" s="45">
        <v>3426</v>
      </c>
      <c r="G223" s="109">
        <f t="shared" si="6"/>
        <v>1301.8800000000001</v>
      </c>
      <c r="H223" s="114"/>
      <c r="I223" s="115"/>
      <c r="J223" s="155"/>
      <c r="K223" s="53"/>
    </row>
    <row r="224" spans="1:11">
      <c r="A224" s="104">
        <v>14</v>
      </c>
      <c r="B224" s="28" t="s">
        <v>25</v>
      </c>
      <c r="C224" s="33" t="s">
        <v>609</v>
      </c>
      <c r="D224" s="36">
        <v>0.38</v>
      </c>
      <c r="E224" s="44" t="s">
        <v>16</v>
      </c>
      <c r="F224" s="45">
        <v>1470</v>
      </c>
      <c r="G224" s="109">
        <f t="shared" si="6"/>
        <v>558.6</v>
      </c>
      <c r="H224" s="114"/>
      <c r="I224" s="115"/>
      <c r="J224" s="155"/>
      <c r="K224" s="53"/>
    </row>
    <row r="225" spans="1:11">
      <c r="A225" s="104">
        <v>15</v>
      </c>
      <c r="B225" s="28" t="s">
        <v>20</v>
      </c>
      <c r="C225" s="33" t="s">
        <v>611</v>
      </c>
      <c r="D225" s="36">
        <v>0.38</v>
      </c>
      <c r="E225" s="44" t="s">
        <v>16</v>
      </c>
      <c r="F225" s="45">
        <v>2181</v>
      </c>
      <c r="G225" s="109">
        <f t="shared" si="6"/>
        <v>828.78</v>
      </c>
      <c r="H225" s="114"/>
      <c r="I225" s="115"/>
      <c r="J225" s="155"/>
      <c r="K225" s="53"/>
    </row>
    <row r="226" spans="1:11">
      <c r="A226" s="104">
        <v>16</v>
      </c>
      <c r="B226" s="28" t="s">
        <v>21</v>
      </c>
      <c r="C226" s="33" t="s">
        <v>613</v>
      </c>
      <c r="D226" s="36">
        <v>0.38</v>
      </c>
      <c r="E226" s="44" t="s">
        <v>16</v>
      </c>
      <c r="F226" s="43">
        <v>851</v>
      </c>
      <c r="G226" s="109">
        <f t="shared" si="6"/>
        <v>323.38</v>
      </c>
      <c r="H226" s="114"/>
      <c r="I226" s="115"/>
      <c r="J226" s="155"/>
      <c r="K226" s="53"/>
    </row>
    <row r="227" spans="1:11">
      <c r="A227" s="104">
        <v>17</v>
      </c>
      <c r="B227" s="28" t="s">
        <v>22</v>
      </c>
      <c r="C227" s="33" t="s">
        <v>614</v>
      </c>
      <c r="D227" s="36">
        <v>0.38</v>
      </c>
      <c r="E227" s="44" t="s">
        <v>16</v>
      </c>
      <c r="F227" s="45">
        <v>1293</v>
      </c>
      <c r="G227" s="109">
        <f t="shared" si="6"/>
        <v>491.34000000000003</v>
      </c>
      <c r="H227" s="114"/>
      <c r="I227" s="115"/>
      <c r="J227" s="155"/>
      <c r="K227" s="53"/>
    </row>
    <row r="228" spans="1:11">
      <c r="A228" s="104">
        <v>18</v>
      </c>
      <c r="B228" s="28" t="s">
        <v>24</v>
      </c>
      <c r="C228" s="33" t="s">
        <v>615</v>
      </c>
      <c r="D228" s="36">
        <v>0.38</v>
      </c>
      <c r="E228" s="44" t="s">
        <v>16</v>
      </c>
      <c r="F228" s="43">
        <v>482</v>
      </c>
      <c r="G228" s="109">
        <f t="shared" si="6"/>
        <v>183.16</v>
      </c>
      <c r="H228" s="114"/>
      <c r="I228" s="115"/>
      <c r="J228" s="155"/>
      <c r="K228" s="53"/>
    </row>
    <row r="229" spans="1:11">
      <c r="A229" s="104">
        <v>19</v>
      </c>
      <c r="B229" s="28" t="s">
        <v>244</v>
      </c>
      <c r="C229" s="33" t="s">
        <v>261</v>
      </c>
      <c r="D229" s="36">
        <v>1</v>
      </c>
      <c r="E229" s="44" t="s">
        <v>45</v>
      </c>
      <c r="F229" s="45">
        <v>1079</v>
      </c>
      <c r="G229" s="109">
        <f t="shared" si="6"/>
        <v>1079</v>
      </c>
      <c r="H229" s="114"/>
      <c r="I229" s="115"/>
      <c r="J229" s="155"/>
      <c r="K229" s="53"/>
    </row>
    <row r="230" spans="1:11">
      <c r="A230" s="104">
        <v>20</v>
      </c>
      <c r="B230" s="28" t="s">
        <v>245</v>
      </c>
      <c r="C230" s="33" t="s">
        <v>668</v>
      </c>
      <c r="D230" s="36">
        <v>1</v>
      </c>
      <c r="E230" s="44" t="s">
        <v>13</v>
      </c>
      <c r="F230" s="45">
        <v>65800</v>
      </c>
      <c r="G230" s="109">
        <f t="shared" si="6"/>
        <v>65800</v>
      </c>
      <c r="H230" s="114"/>
      <c r="I230" s="115"/>
      <c r="J230" s="155"/>
      <c r="K230" s="53"/>
    </row>
    <row r="231" spans="1:11">
      <c r="A231" s="104">
        <v>21</v>
      </c>
      <c r="B231" s="28" t="s">
        <v>38</v>
      </c>
      <c r="C231" s="33" t="s">
        <v>262</v>
      </c>
      <c r="D231" s="36">
        <v>2</v>
      </c>
      <c r="E231" s="44" t="s">
        <v>13</v>
      </c>
      <c r="F231" s="43">
        <v>126</v>
      </c>
      <c r="G231" s="109">
        <f t="shared" si="6"/>
        <v>252</v>
      </c>
      <c r="H231" s="114"/>
      <c r="I231" s="115"/>
      <c r="J231" s="155"/>
      <c r="K231" s="53"/>
    </row>
    <row r="232" spans="1:11">
      <c r="A232" s="104">
        <v>22</v>
      </c>
      <c r="B232" s="28" t="s">
        <v>39</v>
      </c>
      <c r="C232" s="33" t="s">
        <v>577</v>
      </c>
      <c r="D232" s="36">
        <v>1</v>
      </c>
      <c r="E232" s="44" t="s">
        <v>13</v>
      </c>
      <c r="F232" s="45">
        <v>3299.7</v>
      </c>
      <c r="G232" s="109">
        <f t="shared" si="6"/>
        <v>3299.7</v>
      </c>
      <c r="H232" s="114"/>
      <c r="I232" s="115"/>
      <c r="J232" s="155"/>
      <c r="K232" s="53"/>
    </row>
    <row r="233" spans="1:11">
      <c r="A233" s="104">
        <v>23</v>
      </c>
      <c r="B233" s="28" t="s">
        <v>40</v>
      </c>
      <c r="C233" s="33" t="s">
        <v>263</v>
      </c>
      <c r="D233" s="36">
        <v>2</v>
      </c>
      <c r="E233" s="44" t="s">
        <v>13</v>
      </c>
      <c r="F233" s="43">
        <v>79</v>
      </c>
      <c r="G233" s="109">
        <f t="shared" si="6"/>
        <v>158</v>
      </c>
      <c r="H233" s="114"/>
      <c r="I233" s="115"/>
      <c r="J233" s="155"/>
      <c r="K233" s="53"/>
    </row>
    <row r="234" spans="1:11">
      <c r="A234" s="104">
        <v>24</v>
      </c>
      <c r="B234" s="28" t="s">
        <v>41</v>
      </c>
      <c r="C234" s="33" t="s">
        <v>669</v>
      </c>
      <c r="D234" s="36">
        <v>2</v>
      </c>
      <c r="E234" s="44" t="s">
        <v>13</v>
      </c>
      <c r="F234" s="45">
        <v>4500</v>
      </c>
      <c r="G234" s="109">
        <f t="shared" si="6"/>
        <v>9000</v>
      </c>
      <c r="H234" s="114"/>
      <c r="I234" s="115"/>
      <c r="J234" s="155"/>
      <c r="K234" s="53"/>
    </row>
    <row r="235" spans="1:11">
      <c r="A235" s="104">
        <v>25</v>
      </c>
      <c r="B235" s="28" t="s">
        <v>42</v>
      </c>
      <c r="C235" s="33" t="s">
        <v>617</v>
      </c>
      <c r="D235" s="36">
        <v>2</v>
      </c>
      <c r="E235" s="44" t="s">
        <v>13</v>
      </c>
      <c r="F235" s="43">
        <v>142</v>
      </c>
      <c r="G235" s="109">
        <f t="shared" si="6"/>
        <v>284</v>
      </c>
      <c r="H235" s="114"/>
      <c r="I235" s="115"/>
      <c r="J235" s="155"/>
      <c r="K235" s="53"/>
    </row>
    <row r="236" spans="1:11">
      <c r="A236" s="104">
        <v>26</v>
      </c>
      <c r="B236" s="28" t="s">
        <v>44</v>
      </c>
      <c r="C236" s="33" t="s">
        <v>618</v>
      </c>
      <c r="D236" s="36">
        <v>2</v>
      </c>
      <c r="E236" s="44" t="s">
        <v>13</v>
      </c>
      <c r="F236" s="43">
        <v>146.63</v>
      </c>
      <c r="G236" s="109">
        <f t="shared" si="6"/>
        <v>293.26</v>
      </c>
      <c r="H236" s="114"/>
      <c r="I236" s="115"/>
      <c r="J236" s="155"/>
      <c r="K236" s="53"/>
    </row>
    <row r="237" spans="1:11">
      <c r="A237" s="104">
        <v>27</v>
      </c>
      <c r="B237" s="28" t="s">
        <v>46</v>
      </c>
      <c r="C237" s="33" t="s">
        <v>264</v>
      </c>
      <c r="D237" s="36">
        <v>3</v>
      </c>
      <c r="E237" s="44" t="s">
        <v>13</v>
      </c>
      <c r="F237" s="43">
        <v>41</v>
      </c>
      <c r="G237" s="109">
        <f t="shared" si="6"/>
        <v>123</v>
      </c>
      <c r="H237" s="114"/>
      <c r="I237" s="115"/>
      <c r="J237" s="155"/>
      <c r="K237" s="53"/>
    </row>
    <row r="238" spans="1:11">
      <c r="A238" s="104">
        <v>28</v>
      </c>
      <c r="B238" s="28" t="s">
        <v>47</v>
      </c>
      <c r="C238" s="33" t="s">
        <v>265</v>
      </c>
      <c r="D238" s="36">
        <v>3</v>
      </c>
      <c r="E238" s="44" t="s">
        <v>13</v>
      </c>
      <c r="F238" s="43">
        <v>35</v>
      </c>
      <c r="G238" s="109">
        <f t="shared" si="6"/>
        <v>105</v>
      </c>
      <c r="H238" s="114"/>
      <c r="I238" s="115"/>
      <c r="J238" s="155"/>
      <c r="K238" s="53"/>
    </row>
    <row r="239" spans="1:11">
      <c r="A239" s="104">
        <v>29</v>
      </c>
      <c r="B239" s="28" t="s">
        <v>48</v>
      </c>
      <c r="C239" s="33" t="s">
        <v>670</v>
      </c>
      <c r="D239" s="36">
        <v>1</v>
      </c>
      <c r="E239" s="44" t="s">
        <v>45</v>
      </c>
      <c r="F239" s="43">
        <v>880</v>
      </c>
      <c r="G239" s="109">
        <f t="shared" si="6"/>
        <v>880</v>
      </c>
      <c r="H239" s="114"/>
      <c r="I239" s="115"/>
      <c r="J239" s="155"/>
      <c r="K239" s="53"/>
    </row>
    <row r="240" spans="1:11">
      <c r="A240" s="104">
        <v>30</v>
      </c>
      <c r="B240" s="28" t="s">
        <v>246</v>
      </c>
      <c r="C240" s="33" t="s">
        <v>671</v>
      </c>
      <c r="D240" s="36">
        <v>2.52</v>
      </c>
      <c r="E240" s="44" t="s">
        <v>16</v>
      </c>
      <c r="F240" s="45">
        <v>63235</v>
      </c>
      <c r="G240" s="109">
        <f t="shared" si="6"/>
        <v>159352.20000000001</v>
      </c>
      <c r="H240" s="114"/>
      <c r="I240" s="115"/>
      <c r="J240" s="155"/>
      <c r="K240" s="53"/>
    </row>
    <row r="241" spans="1:11">
      <c r="A241" s="104">
        <v>31</v>
      </c>
      <c r="B241" s="28" t="s">
        <v>247</v>
      </c>
      <c r="C241" s="33" t="s">
        <v>672</v>
      </c>
      <c r="D241" s="36">
        <v>200</v>
      </c>
      <c r="E241" s="44" t="s">
        <v>72</v>
      </c>
      <c r="F241" s="43">
        <v>65</v>
      </c>
      <c r="G241" s="109">
        <f t="shared" si="6"/>
        <v>13000</v>
      </c>
      <c r="H241" s="114"/>
      <c r="I241" s="115"/>
      <c r="J241" s="155"/>
      <c r="K241" s="53"/>
    </row>
    <row r="242" spans="1:11">
      <c r="A242" s="104">
        <v>32</v>
      </c>
      <c r="B242" s="28" t="s">
        <v>248</v>
      </c>
      <c r="C242" s="33" t="s">
        <v>673</v>
      </c>
      <c r="D242" s="36">
        <v>85.1</v>
      </c>
      <c r="E242" s="44" t="s">
        <v>72</v>
      </c>
      <c r="F242" s="43">
        <v>50</v>
      </c>
      <c r="G242" s="109">
        <f t="shared" si="6"/>
        <v>4255</v>
      </c>
      <c r="H242" s="114"/>
      <c r="I242" s="115"/>
      <c r="J242" s="155"/>
      <c r="K242" s="53"/>
    </row>
    <row r="243" spans="1:11">
      <c r="A243" s="104">
        <v>33</v>
      </c>
      <c r="B243" s="28" t="s">
        <v>249</v>
      </c>
      <c r="C243" s="33" t="s">
        <v>674</v>
      </c>
      <c r="D243" s="36">
        <v>6</v>
      </c>
      <c r="E243" s="44" t="s">
        <v>13</v>
      </c>
      <c r="F243" s="45">
        <v>9804</v>
      </c>
      <c r="G243" s="109">
        <f t="shared" si="6"/>
        <v>58824</v>
      </c>
      <c r="H243" s="114"/>
      <c r="I243" s="115"/>
      <c r="J243" s="155"/>
      <c r="K243" s="53"/>
    </row>
    <row r="244" spans="1:11">
      <c r="A244" s="104">
        <v>34</v>
      </c>
      <c r="B244" s="28" t="s">
        <v>250</v>
      </c>
      <c r="C244" s="33" t="s">
        <v>266</v>
      </c>
      <c r="D244" s="36">
        <v>1</v>
      </c>
      <c r="E244" s="44" t="s">
        <v>13</v>
      </c>
      <c r="F244" s="43">
        <v>907.8</v>
      </c>
      <c r="G244" s="109">
        <f t="shared" si="6"/>
        <v>907.8</v>
      </c>
      <c r="H244" s="114"/>
      <c r="I244" s="115"/>
      <c r="J244" s="155"/>
      <c r="K244" s="53"/>
    </row>
    <row r="245" spans="1:11">
      <c r="A245" s="104">
        <v>35</v>
      </c>
      <c r="B245" s="28" t="s">
        <v>39</v>
      </c>
      <c r="C245" s="33" t="s">
        <v>577</v>
      </c>
      <c r="D245" s="36">
        <v>1</v>
      </c>
      <c r="E245" s="44" t="s">
        <v>13</v>
      </c>
      <c r="F245" s="45">
        <v>3299.7</v>
      </c>
      <c r="G245" s="109">
        <f t="shared" si="6"/>
        <v>3299.7</v>
      </c>
      <c r="H245" s="114"/>
      <c r="I245" s="115"/>
      <c r="J245" s="155"/>
      <c r="K245" s="53"/>
    </row>
    <row r="246" spans="1:11">
      <c r="A246" s="104">
        <v>36</v>
      </c>
      <c r="B246" s="28" t="s">
        <v>251</v>
      </c>
      <c r="C246" s="33" t="s">
        <v>267</v>
      </c>
      <c r="D246" s="36">
        <v>1</v>
      </c>
      <c r="E246" s="44" t="s">
        <v>13</v>
      </c>
      <c r="F246" s="43">
        <v>907.8</v>
      </c>
      <c r="G246" s="109">
        <f t="shared" si="6"/>
        <v>907.8</v>
      </c>
      <c r="H246" s="114"/>
      <c r="I246" s="115"/>
      <c r="J246" s="155"/>
      <c r="K246" s="53">
        <v>24</v>
      </c>
    </row>
    <row r="247" spans="1:11">
      <c r="A247" s="104">
        <v>37</v>
      </c>
      <c r="B247" s="28" t="s">
        <v>252</v>
      </c>
      <c r="C247" s="33" t="s">
        <v>675</v>
      </c>
      <c r="D247" s="36">
        <v>1</v>
      </c>
      <c r="E247" s="44" t="s">
        <v>13</v>
      </c>
      <c r="F247" s="45">
        <v>1729</v>
      </c>
      <c r="G247" s="109">
        <f t="shared" si="6"/>
        <v>1729</v>
      </c>
      <c r="H247" s="114"/>
      <c r="I247" s="115"/>
      <c r="J247" s="155"/>
      <c r="K247" s="53">
        <v>24</v>
      </c>
    </row>
    <row r="248" spans="1:11">
      <c r="A248" s="104">
        <v>38</v>
      </c>
      <c r="B248" s="28" t="s">
        <v>253</v>
      </c>
      <c r="C248" s="33" t="s">
        <v>676</v>
      </c>
      <c r="D248" s="36">
        <v>0.24</v>
      </c>
      <c r="E248" s="44" t="s">
        <v>58</v>
      </c>
      <c r="F248" s="45">
        <v>375155</v>
      </c>
      <c r="G248" s="109">
        <f t="shared" si="6"/>
        <v>90037.2</v>
      </c>
      <c r="H248" s="114"/>
      <c r="I248" s="115"/>
      <c r="J248" s="155"/>
      <c r="K248" s="53"/>
    </row>
    <row r="249" spans="1:11">
      <c r="A249" s="104">
        <v>39</v>
      </c>
      <c r="B249" s="28" t="s">
        <v>254</v>
      </c>
      <c r="C249" s="33" t="s">
        <v>677</v>
      </c>
      <c r="D249" s="36">
        <v>1</v>
      </c>
      <c r="E249" s="44" t="s">
        <v>13</v>
      </c>
      <c r="F249" s="45">
        <v>1302</v>
      </c>
      <c r="G249" s="109">
        <f t="shared" si="6"/>
        <v>1302</v>
      </c>
      <c r="H249" s="114"/>
      <c r="I249" s="115"/>
      <c r="J249" s="155"/>
      <c r="K249" s="53">
        <v>4</v>
      </c>
    </row>
    <row r="250" spans="1:11">
      <c r="A250" s="104">
        <v>40</v>
      </c>
      <c r="B250" s="28" t="s">
        <v>255</v>
      </c>
      <c r="C250" s="33" t="s">
        <v>678</v>
      </c>
      <c r="D250" s="36">
        <v>12</v>
      </c>
      <c r="E250" s="44" t="s">
        <v>13</v>
      </c>
      <c r="F250" s="43">
        <v>294</v>
      </c>
      <c r="G250" s="109">
        <f t="shared" si="6"/>
        <v>3528</v>
      </c>
      <c r="H250" s="114"/>
      <c r="I250" s="115"/>
      <c r="J250" s="155"/>
      <c r="K250" s="53"/>
    </row>
    <row r="251" spans="1:11">
      <c r="A251" s="104">
        <v>41</v>
      </c>
      <c r="B251" s="28" t="s">
        <v>256</v>
      </c>
      <c r="C251" s="33" t="s">
        <v>679</v>
      </c>
      <c r="D251" s="36">
        <v>18</v>
      </c>
      <c r="E251" s="44" t="s">
        <v>13</v>
      </c>
      <c r="F251" s="43">
        <v>694</v>
      </c>
      <c r="G251" s="109">
        <f t="shared" si="6"/>
        <v>12492</v>
      </c>
      <c r="H251" s="114"/>
      <c r="I251" s="115"/>
      <c r="J251" s="155"/>
      <c r="K251" s="53"/>
    </row>
    <row r="252" spans="1:11">
      <c r="A252" s="104">
        <v>42</v>
      </c>
      <c r="B252" s="28" t="s">
        <v>257</v>
      </c>
      <c r="C252" s="33" t="s">
        <v>680</v>
      </c>
      <c r="D252" s="36">
        <v>3</v>
      </c>
      <c r="E252" s="44" t="s">
        <v>13</v>
      </c>
      <c r="F252" s="43">
        <v>357</v>
      </c>
      <c r="G252" s="109">
        <f t="shared" si="6"/>
        <v>1071</v>
      </c>
      <c r="H252" s="114"/>
      <c r="I252" s="115"/>
      <c r="J252" s="155"/>
      <c r="K252" s="53">
        <v>69</v>
      </c>
    </row>
    <row r="253" spans="1:11">
      <c r="A253" s="104">
        <v>43</v>
      </c>
      <c r="B253" s="28" t="s">
        <v>83</v>
      </c>
      <c r="C253" s="33" t="s">
        <v>627</v>
      </c>
      <c r="D253" s="36">
        <v>100</v>
      </c>
      <c r="E253" s="44" t="s">
        <v>13</v>
      </c>
      <c r="F253" s="43">
        <v>27</v>
      </c>
      <c r="G253" s="109">
        <f t="shared" si="6"/>
        <v>2700</v>
      </c>
      <c r="H253" s="114"/>
      <c r="I253" s="115"/>
      <c r="J253" s="155"/>
      <c r="K253" s="53"/>
    </row>
    <row r="254" spans="1:11">
      <c r="A254" s="104">
        <v>44</v>
      </c>
      <c r="B254" s="28" t="s">
        <v>81</v>
      </c>
      <c r="C254" s="33" t="s">
        <v>268</v>
      </c>
      <c r="D254" s="36">
        <v>40</v>
      </c>
      <c r="E254" s="44" t="s">
        <v>72</v>
      </c>
      <c r="F254" s="45">
        <v>3148</v>
      </c>
      <c r="G254" s="109">
        <f t="shared" si="6"/>
        <v>125920</v>
      </c>
      <c r="H254" s="114"/>
      <c r="I254" s="115"/>
      <c r="J254" s="155"/>
      <c r="K254" s="53"/>
    </row>
    <row r="255" spans="1:11">
      <c r="A255" s="104">
        <v>45</v>
      </c>
      <c r="B255" s="28" t="s">
        <v>82</v>
      </c>
      <c r="C255" s="33" t="s">
        <v>626</v>
      </c>
      <c r="D255" s="36">
        <v>1800</v>
      </c>
      <c r="E255" s="44" t="s">
        <v>59</v>
      </c>
      <c r="F255" s="43">
        <v>27</v>
      </c>
      <c r="G255" s="109">
        <f t="shared" si="6"/>
        <v>48600</v>
      </c>
      <c r="H255" s="114"/>
      <c r="I255" s="115"/>
      <c r="J255" s="155"/>
      <c r="K255" s="53"/>
    </row>
    <row r="256" spans="1:11">
      <c r="A256" s="104">
        <v>46</v>
      </c>
      <c r="B256" s="28" t="s">
        <v>151</v>
      </c>
      <c r="C256" s="33" t="s">
        <v>681</v>
      </c>
      <c r="D256" s="36">
        <v>1</v>
      </c>
      <c r="E256" s="44" t="s">
        <v>13</v>
      </c>
      <c r="F256" s="45">
        <v>3675</v>
      </c>
      <c r="G256" s="109">
        <f t="shared" si="6"/>
        <v>3675</v>
      </c>
      <c r="H256" s="114"/>
      <c r="I256" s="115"/>
      <c r="J256" s="155"/>
      <c r="K256" s="53"/>
    </row>
    <row r="257" spans="1:11">
      <c r="A257" s="104">
        <v>47</v>
      </c>
      <c r="B257" s="28" t="s">
        <v>85</v>
      </c>
      <c r="C257" s="33" t="s">
        <v>84</v>
      </c>
      <c r="D257" s="36">
        <v>1</v>
      </c>
      <c r="E257" s="44" t="s">
        <v>13</v>
      </c>
      <c r="F257" s="43">
        <v>374.85</v>
      </c>
      <c r="G257" s="109">
        <f t="shared" si="6"/>
        <v>374.85</v>
      </c>
      <c r="H257" s="114"/>
      <c r="I257" s="115"/>
      <c r="J257" s="155"/>
      <c r="K257" s="53"/>
    </row>
    <row r="258" spans="1:11">
      <c r="A258" s="104">
        <v>48</v>
      </c>
      <c r="B258" s="28" t="s">
        <v>90</v>
      </c>
      <c r="C258" s="33" t="s">
        <v>236</v>
      </c>
      <c r="D258" s="36">
        <v>2</v>
      </c>
      <c r="E258" s="44" t="s">
        <v>13</v>
      </c>
      <c r="F258" s="45">
        <v>13913</v>
      </c>
      <c r="G258" s="109">
        <f t="shared" si="6"/>
        <v>27826</v>
      </c>
      <c r="H258" s="114"/>
      <c r="I258" s="115"/>
      <c r="J258" s="155"/>
      <c r="K258" s="53"/>
    </row>
    <row r="259" spans="1:11">
      <c r="A259" s="104">
        <v>49</v>
      </c>
      <c r="B259" s="28" t="s">
        <v>19</v>
      </c>
      <c r="C259" s="33" t="s">
        <v>630</v>
      </c>
      <c r="D259" s="36">
        <v>2</v>
      </c>
      <c r="E259" s="44" t="s">
        <v>13</v>
      </c>
      <c r="F259" s="43">
        <v>928</v>
      </c>
      <c r="G259" s="109">
        <f t="shared" si="6"/>
        <v>1856</v>
      </c>
      <c r="H259" s="114"/>
      <c r="I259" s="115"/>
      <c r="J259" s="155"/>
      <c r="K259" s="53"/>
    </row>
    <row r="260" spans="1:11">
      <c r="A260" s="104">
        <v>50</v>
      </c>
      <c r="B260" s="28" t="s">
        <v>92</v>
      </c>
      <c r="C260" s="33" t="s">
        <v>631</v>
      </c>
      <c r="D260" s="36">
        <v>2</v>
      </c>
      <c r="E260" s="44" t="s">
        <v>13</v>
      </c>
      <c r="F260" s="45">
        <v>1379</v>
      </c>
      <c r="G260" s="109">
        <f t="shared" si="6"/>
        <v>2758</v>
      </c>
      <c r="H260" s="114"/>
      <c r="I260" s="115"/>
      <c r="J260" s="155"/>
      <c r="K260" s="53"/>
    </row>
    <row r="261" spans="1:11">
      <c r="A261" s="104">
        <v>51</v>
      </c>
      <c r="B261" s="28" t="s">
        <v>26</v>
      </c>
      <c r="C261" s="33" t="s">
        <v>606</v>
      </c>
      <c r="D261" s="36">
        <v>2.1</v>
      </c>
      <c r="E261" s="44" t="s">
        <v>27</v>
      </c>
      <c r="F261" s="45">
        <v>6579</v>
      </c>
      <c r="G261" s="109">
        <f t="shared" si="6"/>
        <v>13815.900000000001</v>
      </c>
      <c r="H261" s="114"/>
      <c r="I261" s="115"/>
      <c r="J261" s="155"/>
      <c r="K261" s="53"/>
    </row>
    <row r="262" spans="1:11">
      <c r="A262" s="104">
        <v>52</v>
      </c>
      <c r="B262" s="28" t="s">
        <v>91</v>
      </c>
      <c r="C262" s="33" t="s">
        <v>682</v>
      </c>
      <c r="D262" s="36">
        <v>2</v>
      </c>
      <c r="E262" s="44" t="s">
        <v>13</v>
      </c>
      <c r="F262" s="45">
        <v>8200</v>
      </c>
      <c r="G262" s="109">
        <f t="shared" si="6"/>
        <v>16400</v>
      </c>
      <c r="H262" s="114"/>
      <c r="I262" s="115"/>
      <c r="J262" s="155"/>
      <c r="K262" s="53"/>
    </row>
    <row r="263" spans="1:11">
      <c r="A263" s="104">
        <v>53</v>
      </c>
      <c r="B263" s="28" t="s">
        <v>94</v>
      </c>
      <c r="C263" s="33" t="s">
        <v>634</v>
      </c>
      <c r="D263" s="36">
        <v>2</v>
      </c>
      <c r="E263" s="44" t="s">
        <v>13</v>
      </c>
      <c r="F263" s="45">
        <v>1268</v>
      </c>
      <c r="G263" s="109">
        <f t="shared" si="6"/>
        <v>2536</v>
      </c>
      <c r="H263" s="114"/>
      <c r="I263" s="115"/>
      <c r="J263" s="155"/>
      <c r="K263" s="53"/>
    </row>
    <row r="264" spans="1:11">
      <c r="A264" s="104">
        <v>54</v>
      </c>
      <c r="B264" s="28" t="s">
        <v>61</v>
      </c>
      <c r="C264" s="33" t="s">
        <v>60</v>
      </c>
      <c r="D264" s="36">
        <v>24</v>
      </c>
      <c r="E264" s="44" t="s">
        <v>13</v>
      </c>
      <c r="F264" s="43">
        <v>65</v>
      </c>
      <c r="G264" s="109">
        <f t="shared" si="6"/>
        <v>1560</v>
      </c>
      <c r="H264" s="114"/>
      <c r="I264" s="115"/>
      <c r="J264" s="155"/>
      <c r="K264" s="53"/>
    </row>
    <row r="265" spans="1:11">
      <c r="A265" s="104">
        <v>55</v>
      </c>
      <c r="B265" s="28" t="s">
        <v>95</v>
      </c>
      <c r="C265" s="33" t="s">
        <v>269</v>
      </c>
      <c r="D265" s="36">
        <v>60</v>
      </c>
      <c r="E265" s="44" t="s">
        <v>27</v>
      </c>
      <c r="F265" s="45">
        <v>2113</v>
      </c>
      <c r="G265" s="109">
        <f t="shared" si="6"/>
        <v>126780</v>
      </c>
      <c r="H265" s="114"/>
      <c r="I265" s="115"/>
      <c r="J265" s="155"/>
      <c r="K265" s="53"/>
    </row>
    <row r="266" spans="1:11">
      <c r="A266" s="104">
        <v>56</v>
      </c>
      <c r="B266" s="28" t="s">
        <v>138</v>
      </c>
      <c r="C266" s="33" t="s">
        <v>237</v>
      </c>
      <c r="D266" s="36">
        <v>2</v>
      </c>
      <c r="E266" s="44" t="s">
        <v>13</v>
      </c>
      <c r="F266" s="45">
        <v>4620</v>
      </c>
      <c r="G266" s="109">
        <f t="shared" si="6"/>
        <v>9240</v>
      </c>
      <c r="H266" s="114"/>
      <c r="I266" s="115"/>
      <c r="J266" s="155"/>
      <c r="K266" s="53"/>
    </row>
    <row r="267" spans="1:11">
      <c r="A267" s="104">
        <v>57</v>
      </c>
      <c r="B267" s="28" t="s">
        <v>258</v>
      </c>
      <c r="C267" s="33" t="s">
        <v>270</v>
      </c>
      <c r="D267" s="36">
        <v>12</v>
      </c>
      <c r="E267" s="44" t="s">
        <v>27</v>
      </c>
      <c r="F267" s="45">
        <v>1062</v>
      </c>
      <c r="G267" s="109">
        <f t="shared" si="6"/>
        <v>12744</v>
      </c>
      <c r="H267" s="114"/>
      <c r="I267" s="115"/>
      <c r="J267" s="155"/>
      <c r="K267" s="53"/>
    </row>
    <row r="268" spans="1:11">
      <c r="A268" s="104">
        <v>58</v>
      </c>
      <c r="B268" s="28" t="s">
        <v>189</v>
      </c>
      <c r="C268" s="33" t="s">
        <v>271</v>
      </c>
      <c r="D268" s="36">
        <v>10.8</v>
      </c>
      <c r="E268" s="44" t="s">
        <v>27</v>
      </c>
      <c r="F268" s="43">
        <v>486</v>
      </c>
      <c r="G268" s="109">
        <f t="shared" si="6"/>
        <v>5248.8</v>
      </c>
      <c r="H268" s="114"/>
      <c r="I268" s="115"/>
      <c r="J268" s="155"/>
      <c r="K268" s="53"/>
    </row>
    <row r="269" spans="1:11">
      <c r="A269" s="104">
        <v>59</v>
      </c>
      <c r="B269" s="28" t="s">
        <v>190</v>
      </c>
      <c r="C269" s="33" t="s">
        <v>272</v>
      </c>
      <c r="D269" s="36">
        <v>2.7</v>
      </c>
      <c r="E269" s="44" t="s">
        <v>27</v>
      </c>
      <c r="F269" s="45">
        <v>4706</v>
      </c>
      <c r="G269" s="109">
        <f t="shared" si="6"/>
        <v>12706.2</v>
      </c>
      <c r="H269" s="114"/>
      <c r="I269" s="115"/>
      <c r="J269" s="155"/>
      <c r="K269" s="53"/>
    </row>
    <row r="270" spans="1:11">
      <c r="A270" s="104">
        <v>60</v>
      </c>
      <c r="B270" s="28" t="s">
        <v>191</v>
      </c>
      <c r="C270" s="33" t="s">
        <v>273</v>
      </c>
      <c r="D270" s="36">
        <v>16.2</v>
      </c>
      <c r="E270" s="44" t="s">
        <v>27</v>
      </c>
      <c r="F270" s="45">
        <v>4925</v>
      </c>
      <c r="G270" s="109">
        <f t="shared" si="6"/>
        <v>79785</v>
      </c>
      <c r="H270" s="114"/>
      <c r="I270" s="115"/>
      <c r="J270" s="155"/>
      <c r="K270" s="53"/>
    </row>
    <row r="271" spans="1:11">
      <c r="A271" s="104">
        <v>61</v>
      </c>
      <c r="B271" s="28" t="s">
        <v>195</v>
      </c>
      <c r="C271" s="33" t="s">
        <v>274</v>
      </c>
      <c r="D271" s="36">
        <v>63</v>
      </c>
      <c r="E271" s="44" t="s">
        <v>30</v>
      </c>
      <c r="F271" s="43">
        <v>520</v>
      </c>
      <c r="G271" s="109">
        <f t="shared" si="6"/>
        <v>32760</v>
      </c>
      <c r="H271" s="114"/>
      <c r="I271" s="115"/>
      <c r="J271" s="155"/>
      <c r="K271" s="53"/>
    </row>
    <row r="272" spans="1:11">
      <c r="A272" s="104">
        <v>62</v>
      </c>
      <c r="B272" s="28" t="s">
        <v>259</v>
      </c>
      <c r="C272" s="33" t="s">
        <v>275</v>
      </c>
      <c r="D272" s="36">
        <v>6</v>
      </c>
      <c r="E272" s="44" t="s">
        <v>13</v>
      </c>
      <c r="F272" s="43">
        <v>684</v>
      </c>
      <c r="G272" s="109">
        <f t="shared" si="6"/>
        <v>4104</v>
      </c>
      <c r="H272" s="114"/>
      <c r="I272" s="115"/>
      <c r="J272" s="155"/>
      <c r="K272" s="53"/>
    </row>
    <row r="273" spans="1:11">
      <c r="A273" s="104">
        <v>63</v>
      </c>
      <c r="B273" s="28" t="s">
        <v>197</v>
      </c>
      <c r="C273" s="33" t="s">
        <v>276</v>
      </c>
      <c r="D273" s="36">
        <v>40</v>
      </c>
      <c r="E273" s="44" t="s">
        <v>59</v>
      </c>
      <c r="F273" s="43">
        <v>313</v>
      </c>
      <c r="G273" s="109">
        <f t="shared" si="6"/>
        <v>12520</v>
      </c>
      <c r="H273" s="114"/>
      <c r="I273" s="115"/>
      <c r="J273" s="155"/>
      <c r="K273" s="53"/>
    </row>
    <row r="274" spans="1:11">
      <c r="A274" s="104">
        <v>64</v>
      </c>
      <c r="B274" s="28" t="s">
        <v>260</v>
      </c>
      <c r="C274" s="33" t="s">
        <v>277</v>
      </c>
      <c r="D274" s="36">
        <v>12</v>
      </c>
      <c r="E274" s="44" t="s">
        <v>13</v>
      </c>
      <c r="F274" s="43">
        <v>53</v>
      </c>
      <c r="G274" s="109">
        <f t="shared" si="6"/>
        <v>636</v>
      </c>
      <c r="H274" s="114"/>
      <c r="I274" s="115"/>
      <c r="J274" s="155"/>
      <c r="K274" s="53"/>
    </row>
    <row r="275" spans="1:11">
      <c r="A275" s="104">
        <v>65</v>
      </c>
      <c r="B275" s="28" t="s">
        <v>168</v>
      </c>
      <c r="C275" s="33" t="s">
        <v>229</v>
      </c>
      <c r="D275" s="36">
        <v>100</v>
      </c>
      <c r="E275" s="44" t="s">
        <v>56</v>
      </c>
      <c r="F275" s="43">
        <v>117.5</v>
      </c>
      <c r="G275" s="109">
        <f t="shared" si="6"/>
        <v>11750</v>
      </c>
      <c r="H275" s="114"/>
      <c r="I275" s="115"/>
      <c r="J275" s="155"/>
      <c r="K275" s="53"/>
    </row>
    <row r="276" spans="1:11">
      <c r="A276" s="104">
        <v>66</v>
      </c>
      <c r="B276" s="28" t="s">
        <v>189</v>
      </c>
      <c r="C276" s="33" t="s">
        <v>271</v>
      </c>
      <c r="D276" s="36">
        <v>4.9000000000000004</v>
      </c>
      <c r="E276" s="44" t="s">
        <v>27</v>
      </c>
      <c r="F276" s="43">
        <v>486</v>
      </c>
      <c r="G276" s="109">
        <f t="shared" ref="G276:G283" si="7">D276*F276</f>
        <v>2381.4</v>
      </c>
      <c r="H276" s="114"/>
      <c r="I276" s="115"/>
      <c r="J276" s="155"/>
      <c r="K276" s="53">
        <v>8.68</v>
      </c>
    </row>
    <row r="277" spans="1:11">
      <c r="A277" s="104">
        <v>67</v>
      </c>
      <c r="B277" s="28" t="s">
        <v>190</v>
      </c>
      <c r="C277" s="33" t="s">
        <v>272</v>
      </c>
      <c r="D277" s="36">
        <v>0.31</v>
      </c>
      <c r="E277" s="44" t="s">
        <v>27</v>
      </c>
      <c r="F277" s="45">
        <v>4706</v>
      </c>
      <c r="G277" s="109">
        <f t="shared" si="7"/>
        <v>1458.86</v>
      </c>
      <c r="H277" s="114"/>
      <c r="I277" s="115"/>
      <c r="J277" s="155"/>
      <c r="K277" s="53"/>
    </row>
    <row r="278" spans="1:11">
      <c r="A278" s="104">
        <v>68</v>
      </c>
      <c r="B278" s="28" t="s">
        <v>192</v>
      </c>
      <c r="C278" s="33" t="s">
        <v>278</v>
      </c>
      <c r="D278" s="36">
        <v>0.56000000000000005</v>
      </c>
      <c r="E278" s="44" t="s">
        <v>27</v>
      </c>
      <c r="F278" s="45">
        <v>9445</v>
      </c>
      <c r="G278" s="109">
        <f t="shared" si="7"/>
        <v>5289.2000000000007</v>
      </c>
      <c r="H278" s="114"/>
      <c r="I278" s="115"/>
      <c r="J278" s="155"/>
      <c r="K278" s="53"/>
    </row>
    <row r="279" spans="1:11">
      <c r="A279" s="104">
        <v>69</v>
      </c>
      <c r="B279" s="28" t="s">
        <v>193</v>
      </c>
      <c r="C279" s="33" t="s">
        <v>279</v>
      </c>
      <c r="D279" s="36">
        <v>2.0299999999999998</v>
      </c>
      <c r="E279" s="44" t="s">
        <v>27</v>
      </c>
      <c r="F279" s="45">
        <v>12828</v>
      </c>
      <c r="G279" s="109">
        <f t="shared" si="7"/>
        <v>26040.839999999997</v>
      </c>
      <c r="H279" s="114"/>
      <c r="I279" s="115"/>
      <c r="J279" s="155"/>
      <c r="K279" s="53"/>
    </row>
    <row r="280" spans="1:11">
      <c r="A280" s="104">
        <v>70</v>
      </c>
      <c r="B280" s="28" t="s">
        <v>194</v>
      </c>
      <c r="C280" s="33" t="s">
        <v>280</v>
      </c>
      <c r="D280" s="36">
        <v>0.1</v>
      </c>
      <c r="E280" s="44" t="s">
        <v>238</v>
      </c>
      <c r="F280" s="45">
        <v>84560</v>
      </c>
      <c r="G280" s="109">
        <f t="shared" si="7"/>
        <v>8456</v>
      </c>
      <c r="H280" s="114"/>
      <c r="I280" s="115"/>
      <c r="J280" s="155"/>
      <c r="K280" s="53"/>
    </row>
    <row r="281" spans="1:11">
      <c r="A281" s="104">
        <v>71</v>
      </c>
      <c r="B281" s="28" t="s">
        <v>196</v>
      </c>
      <c r="C281" s="33" t="s">
        <v>281</v>
      </c>
      <c r="D281" s="36">
        <v>0.5</v>
      </c>
      <c r="E281" s="44" t="s">
        <v>56</v>
      </c>
      <c r="F281" s="43">
        <v>119</v>
      </c>
      <c r="G281" s="109">
        <f t="shared" si="7"/>
        <v>59.5</v>
      </c>
      <c r="H281" s="114"/>
      <c r="I281" s="115"/>
      <c r="J281" s="155"/>
      <c r="K281" s="53"/>
    </row>
    <row r="282" spans="1:11">
      <c r="A282" s="104">
        <v>72</v>
      </c>
      <c r="B282" s="28" t="s">
        <v>199</v>
      </c>
      <c r="C282" s="33" t="s">
        <v>198</v>
      </c>
      <c r="D282" s="36">
        <v>1.31</v>
      </c>
      <c r="E282" s="44" t="s">
        <v>27</v>
      </c>
      <c r="F282" s="43">
        <v>40</v>
      </c>
      <c r="G282" s="109">
        <f t="shared" si="7"/>
        <v>52.400000000000006</v>
      </c>
      <c r="H282" s="114"/>
      <c r="I282" s="115"/>
      <c r="J282" s="155"/>
      <c r="K282" s="53"/>
    </row>
    <row r="283" spans="1:11">
      <c r="A283" s="104">
        <v>73</v>
      </c>
      <c r="B283" s="28" t="s">
        <v>201</v>
      </c>
      <c r="C283" s="33" t="s">
        <v>200</v>
      </c>
      <c r="D283" s="36">
        <v>2.67</v>
      </c>
      <c r="E283" s="44" t="s">
        <v>27</v>
      </c>
      <c r="F283" s="43">
        <v>97.5</v>
      </c>
      <c r="G283" s="109">
        <f t="shared" si="7"/>
        <v>260.32499999999999</v>
      </c>
      <c r="H283" s="114"/>
      <c r="I283" s="115"/>
      <c r="J283" s="155"/>
      <c r="K283" s="53"/>
    </row>
    <row r="284" spans="1:11">
      <c r="A284" s="263" t="s">
        <v>661</v>
      </c>
      <c r="B284" s="264"/>
      <c r="C284" s="264"/>
      <c r="D284" s="264"/>
      <c r="E284" s="264"/>
      <c r="F284" s="264"/>
      <c r="G284" s="109">
        <f>SUM(G211:G283)</f>
        <v>1353647.0773999998</v>
      </c>
      <c r="H284" s="114"/>
      <c r="I284" s="115"/>
      <c r="J284" s="155"/>
      <c r="K284" s="53"/>
    </row>
    <row r="285" spans="1:11">
      <c r="A285" s="265" t="s">
        <v>683</v>
      </c>
      <c r="B285" s="266"/>
      <c r="C285" s="266"/>
      <c r="D285" s="266"/>
      <c r="E285" s="266"/>
      <c r="F285" s="266"/>
      <c r="G285" s="267"/>
      <c r="H285" s="114"/>
      <c r="I285" s="115"/>
      <c r="J285" s="155"/>
      <c r="K285" s="53"/>
    </row>
    <row r="286" spans="1:11">
      <c r="A286" s="104">
        <v>1</v>
      </c>
      <c r="B286" s="105" t="s">
        <v>158</v>
      </c>
      <c r="C286" s="106" t="s">
        <v>157</v>
      </c>
      <c r="D286" s="107">
        <v>0.99</v>
      </c>
      <c r="E286" s="105" t="s">
        <v>58</v>
      </c>
      <c r="F286" s="11">
        <v>765</v>
      </c>
      <c r="G286" s="109">
        <f>D286*F286</f>
        <v>757.35</v>
      </c>
      <c r="H286" s="114"/>
      <c r="I286" s="115"/>
      <c r="J286" s="155"/>
      <c r="K286" s="53"/>
    </row>
    <row r="287" spans="1:11">
      <c r="A287" s="104">
        <v>2</v>
      </c>
      <c r="B287" s="105" t="s">
        <v>170</v>
      </c>
      <c r="C287" s="106" t="s">
        <v>169</v>
      </c>
      <c r="D287" s="107">
        <v>10</v>
      </c>
      <c r="E287" s="105" t="s">
        <v>79</v>
      </c>
      <c r="F287" s="108">
        <v>1024</v>
      </c>
      <c r="G287" s="109">
        <f t="shared" ref="G287:G351" si="8">D287*F287</f>
        <v>10240</v>
      </c>
      <c r="H287" s="114"/>
      <c r="I287" s="115"/>
      <c r="J287" s="155"/>
      <c r="K287" s="53"/>
    </row>
    <row r="288" spans="1:11">
      <c r="A288" s="104">
        <v>3</v>
      </c>
      <c r="B288" s="105" t="s">
        <v>283</v>
      </c>
      <c r="C288" s="106" t="s">
        <v>684</v>
      </c>
      <c r="D288" s="107">
        <v>5</v>
      </c>
      <c r="E288" s="105" t="s">
        <v>13</v>
      </c>
      <c r="F288" s="108">
        <v>21423</v>
      </c>
      <c r="G288" s="109">
        <f t="shared" si="8"/>
        <v>107115</v>
      </c>
      <c r="H288" s="114"/>
      <c r="I288" s="115"/>
      <c r="J288" s="155"/>
      <c r="K288" s="53"/>
    </row>
    <row r="289" spans="1:11">
      <c r="A289" s="104">
        <v>4</v>
      </c>
      <c r="B289" s="105" t="s">
        <v>172</v>
      </c>
      <c r="C289" s="106" t="s">
        <v>171</v>
      </c>
      <c r="D289" s="107">
        <v>10</v>
      </c>
      <c r="E289" s="105" t="s">
        <v>79</v>
      </c>
      <c r="F289" s="11">
        <v>1024</v>
      </c>
      <c r="G289" s="109">
        <f t="shared" si="8"/>
        <v>10240</v>
      </c>
      <c r="H289" s="114"/>
      <c r="I289" s="115"/>
      <c r="J289" s="155"/>
      <c r="K289" s="53"/>
    </row>
    <row r="290" spans="1:11">
      <c r="A290" s="104">
        <v>5</v>
      </c>
      <c r="B290" s="105" t="s">
        <v>284</v>
      </c>
      <c r="C290" s="106" t="s">
        <v>685</v>
      </c>
      <c r="D290" s="107">
        <v>400</v>
      </c>
      <c r="E290" s="105" t="s">
        <v>72</v>
      </c>
      <c r="F290" s="11">
        <v>1430</v>
      </c>
      <c r="G290" s="109">
        <f t="shared" si="8"/>
        <v>572000</v>
      </c>
      <c r="H290" s="114"/>
      <c r="I290" s="115"/>
      <c r="J290" s="155"/>
      <c r="K290" s="53"/>
    </row>
    <row r="291" spans="1:11">
      <c r="A291" s="104">
        <v>6</v>
      </c>
      <c r="B291" s="105" t="s">
        <v>173</v>
      </c>
      <c r="C291" s="106" t="s">
        <v>686</v>
      </c>
      <c r="D291" s="107">
        <v>400</v>
      </c>
      <c r="E291" s="105" t="s">
        <v>59</v>
      </c>
      <c r="F291" s="108">
        <v>1388.84</v>
      </c>
      <c r="G291" s="109">
        <f t="shared" si="8"/>
        <v>555536</v>
      </c>
      <c r="H291" s="114"/>
      <c r="I291" s="115"/>
      <c r="J291" s="155"/>
      <c r="K291" s="53"/>
    </row>
    <row r="292" spans="1:11">
      <c r="A292" s="104">
        <v>7</v>
      </c>
      <c r="B292" s="105" t="s">
        <v>285</v>
      </c>
      <c r="C292" s="106" t="s">
        <v>687</v>
      </c>
      <c r="D292" s="107">
        <v>120</v>
      </c>
      <c r="E292" s="105" t="s">
        <v>59</v>
      </c>
      <c r="F292" s="11">
        <v>2314.13</v>
      </c>
      <c r="G292" s="109">
        <f t="shared" si="8"/>
        <v>277695.60000000003</v>
      </c>
      <c r="H292" s="114"/>
      <c r="I292" s="115"/>
      <c r="J292" s="155"/>
      <c r="K292" s="53"/>
    </row>
    <row r="293" spans="1:11">
      <c r="A293" s="104">
        <v>8</v>
      </c>
      <c r="B293" s="105" t="s">
        <v>286</v>
      </c>
      <c r="C293" s="106" t="s">
        <v>688</v>
      </c>
      <c r="D293" s="107">
        <v>70</v>
      </c>
      <c r="E293" s="105" t="s">
        <v>59</v>
      </c>
      <c r="F293" s="108">
        <v>749</v>
      </c>
      <c r="G293" s="109">
        <f t="shared" si="8"/>
        <v>52430</v>
      </c>
      <c r="H293" s="114"/>
      <c r="I293" s="115"/>
      <c r="J293" s="155"/>
      <c r="K293" s="53"/>
    </row>
    <row r="294" spans="1:11">
      <c r="A294" s="104">
        <v>9</v>
      </c>
      <c r="B294" s="105" t="s">
        <v>176</v>
      </c>
      <c r="C294" s="106" t="s">
        <v>175</v>
      </c>
      <c r="D294" s="107">
        <v>1070</v>
      </c>
      <c r="E294" s="105" t="s">
        <v>59</v>
      </c>
      <c r="F294" s="11">
        <v>204.1</v>
      </c>
      <c r="G294" s="109">
        <f t="shared" si="8"/>
        <v>218387</v>
      </c>
      <c r="H294" s="114" t="s">
        <v>689</v>
      </c>
      <c r="I294" s="115"/>
      <c r="J294" s="155"/>
      <c r="K294" s="53"/>
    </row>
    <row r="295" spans="1:11">
      <c r="A295" s="104">
        <v>10</v>
      </c>
      <c r="B295" s="105" t="s">
        <v>174</v>
      </c>
      <c r="C295" s="106" t="s">
        <v>690</v>
      </c>
      <c r="D295" s="107">
        <v>140</v>
      </c>
      <c r="E295" s="105" t="s">
        <v>59</v>
      </c>
      <c r="F295" s="11">
        <v>323.85000000000002</v>
      </c>
      <c r="G295" s="109">
        <f t="shared" si="8"/>
        <v>45339</v>
      </c>
      <c r="H295" s="114"/>
      <c r="I295" s="115"/>
      <c r="J295" s="155"/>
      <c r="K295" s="53"/>
    </row>
    <row r="296" spans="1:11">
      <c r="A296" s="104">
        <v>11</v>
      </c>
      <c r="B296" s="105" t="s">
        <v>287</v>
      </c>
      <c r="C296" s="106" t="s">
        <v>303</v>
      </c>
      <c r="D296" s="107">
        <v>10</v>
      </c>
      <c r="E296" s="105" t="s">
        <v>13</v>
      </c>
      <c r="F296" s="11">
        <v>2745</v>
      </c>
      <c r="G296" s="109">
        <f t="shared" si="8"/>
        <v>27450</v>
      </c>
      <c r="H296" s="114"/>
      <c r="I296" s="115"/>
      <c r="J296" s="155"/>
      <c r="K296" s="53"/>
    </row>
    <row r="297" spans="1:11">
      <c r="A297" s="104">
        <v>12</v>
      </c>
      <c r="B297" s="105" t="s">
        <v>179</v>
      </c>
      <c r="C297" s="106" t="s">
        <v>691</v>
      </c>
      <c r="D297" s="107">
        <v>20</v>
      </c>
      <c r="E297" s="105" t="s">
        <v>13</v>
      </c>
      <c r="F297" s="108">
        <v>5700.78</v>
      </c>
      <c r="G297" s="109">
        <f t="shared" si="8"/>
        <v>114015.59999999999</v>
      </c>
      <c r="H297" s="114"/>
      <c r="I297" s="115"/>
      <c r="J297" s="155"/>
      <c r="K297" s="53"/>
    </row>
    <row r="298" spans="1:11">
      <c r="A298" s="104">
        <v>13</v>
      </c>
      <c r="B298" s="105" t="s">
        <v>177</v>
      </c>
      <c r="C298" s="106" t="s">
        <v>625</v>
      </c>
      <c r="D298" s="107">
        <v>24</v>
      </c>
      <c r="E298" s="105" t="s">
        <v>13</v>
      </c>
      <c r="F298" s="108">
        <v>2764.76</v>
      </c>
      <c r="G298" s="109">
        <f t="shared" si="8"/>
        <v>66354.240000000005</v>
      </c>
      <c r="H298" s="114"/>
      <c r="I298" s="115"/>
      <c r="J298" s="155"/>
      <c r="K298" s="53"/>
    </row>
    <row r="299" spans="1:11">
      <c r="A299" s="104">
        <v>14</v>
      </c>
      <c r="B299" s="105" t="s">
        <v>170</v>
      </c>
      <c r="C299" s="106" t="s">
        <v>169</v>
      </c>
      <c r="D299" s="107">
        <v>6</v>
      </c>
      <c r="E299" s="105" t="s">
        <v>79</v>
      </c>
      <c r="F299" s="108">
        <v>1024</v>
      </c>
      <c r="G299" s="109">
        <f t="shared" si="8"/>
        <v>6144</v>
      </c>
      <c r="H299" s="114"/>
      <c r="I299" s="115"/>
      <c r="J299" s="155"/>
      <c r="K299" s="53"/>
    </row>
    <row r="300" spans="1:11">
      <c r="A300" s="104">
        <v>15</v>
      </c>
      <c r="B300" s="105" t="s">
        <v>283</v>
      </c>
      <c r="C300" s="106" t="s">
        <v>684</v>
      </c>
      <c r="D300" s="107">
        <v>3</v>
      </c>
      <c r="E300" s="105" t="s">
        <v>13</v>
      </c>
      <c r="F300" s="108">
        <v>21423</v>
      </c>
      <c r="G300" s="109">
        <f t="shared" si="8"/>
        <v>64269</v>
      </c>
      <c r="H300" s="114"/>
      <c r="I300" s="115"/>
      <c r="J300" s="155"/>
      <c r="K300" s="53"/>
    </row>
    <row r="301" spans="1:11">
      <c r="A301" s="104">
        <v>16</v>
      </c>
      <c r="B301" s="105" t="s">
        <v>172</v>
      </c>
      <c r="C301" s="106" t="s">
        <v>171</v>
      </c>
      <c r="D301" s="107">
        <v>6</v>
      </c>
      <c r="E301" s="105" t="s">
        <v>79</v>
      </c>
      <c r="F301" s="11">
        <v>1024</v>
      </c>
      <c r="G301" s="109">
        <f t="shared" si="8"/>
        <v>6144</v>
      </c>
      <c r="H301" s="114"/>
      <c r="I301" s="115"/>
      <c r="J301" s="155"/>
      <c r="K301" s="53"/>
    </row>
    <row r="302" spans="1:11">
      <c r="A302" s="104">
        <v>17</v>
      </c>
      <c r="B302" s="105" t="s">
        <v>288</v>
      </c>
      <c r="C302" s="106" t="s">
        <v>692</v>
      </c>
      <c r="D302" s="107">
        <v>500</v>
      </c>
      <c r="E302" s="105" t="s">
        <v>59</v>
      </c>
      <c r="F302" s="108">
        <v>2912.1</v>
      </c>
      <c r="G302" s="109">
        <f t="shared" si="8"/>
        <v>1456050</v>
      </c>
      <c r="H302" s="114"/>
      <c r="I302" s="115"/>
      <c r="J302" s="155"/>
      <c r="K302" s="53"/>
    </row>
    <row r="303" spans="1:11">
      <c r="A303" s="104">
        <v>18</v>
      </c>
      <c r="B303" s="105" t="s">
        <v>289</v>
      </c>
      <c r="C303" s="106" t="s">
        <v>693</v>
      </c>
      <c r="D303" s="107">
        <v>100</v>
      </c>
      <c r="E303" s="105" t="s">
        <v>59</v>
      </c>
      <c r="F303" s="108">
        <v>3024.3</v>
      </c>
      <c r="G303" s="109">
        <f t="shared" si="8"/>
        <v>302430</v>
      </c>
      <c r="H303" s="114"/>
      <c r="I303" s="115"/>
      <c r="J303" s="155"/>
      <c r="K303" s="53"/>
    </row>
    <row r="304" spans="1:11">
      <c r="A304" s="104">
        <v>19</v>
      </c>
      <c r="B304" s="105" t="s">
        <v>213</v>
      </c>
      <c r="C304" s="106" t="s">
        <v>596</v>
      </c>
      <c r="D304" s="107">
        <v>120</v>
      </c>
      <c r="E304" s="105" t="s">
        <v>59</v>
      </c>
      <c r="F304" s="108">
        <v>133</v>
      </c>
      <c r="G304" s="109">
        <f t="shared" si="8"/>
        <v>15960</v>
      </c>
      <c r="H304" s="114"/>
      <c r="I304" s="115"/>
      <c r="J304" s="155"/>
      <c r="K304" s="53"/>
    </row>
    <row r="305" spans="1:11">
      <c r="A305" s="104">
        <v>20</v>
      </c>
      <c r="B305" s="105" t="s">
        <v>290</v>
      </c>
      <c r="C305" s="106" t="s">
        <v>694</v>
      </c>
      <c r="D305" s="107">
        <v>10</v>
      </c>
      <c r="E305" s="105" t="s">
        <v>13</v>
      </c>
      <c r="F305" s="108">
        <v>26500</v>
      </c>
      <c r="G305" s="109">
        <f t="shared" si="8"/>
        <v>265000</v>
      </c>
      <c r="H305" s="114"/>
      <c r="I305" s="115"/>
      <c r="J305" s="155"/>
      <c r="K305" s="53"/>
    </row>
    <row r="306" spans="1:11">
      <c r="A306" s="104">
        <v>21</v>
      </c>
      <c r="B306" s="105" t="s">
        <v>217</v>
      </c>
      <c r="C306" s="106" t="s">
        <v>600</v>
      </c>
      <c r="D306" s="107">
        <v>10</v>
      </c>
      <c r="E306" s="105" t="s">
        <v>13</v>
      </c>
      <c r="F306" s="108">
        <v>4200</v>
      </c>
      <c r="G306" s="109">
        <f t="shared" si="8"/>
        <v>42000</v>
      </c>
      <c r="H306" s="114"/>
      <c r="I306" s="115"/>
      <c r="J306" s="155"/>
      <c r="K306" s="53"/>
    </row>
    <row r="307" spans="1:11">
      <c r="A307" s="104">
        <v>22</v>
      </c>
      <c r="B307" s="105" t="s">
        <v>219</v>
      </c>
      <c r="C307" s="106" t="s">
        <v>232</v>
      </c>
      <c r="D307" s="107">
        <v>10</v>
      </c>
      <c r="E307" s="105" t="s">
        <v>13</v>
      </c>
      <c r="F307" s="108">
        <v>4000</v>
      </c>
      <c r="G307" s="109">
        <f t="shared" si="8"/>
        <v>40000</v>
      </c>
      <c r="H307" s="114"/>
      <c r="I307" s="115"/>
      <c r="J307" s="155"/>
      <c r="K307" s="53"/>
    </row>
    <row r="308" spans="1:11">
      <c r="A308" s="104">
        <v>23</v>
      </c>
      <c r="B308" s="105" t="s">
        <v>291</v>
      </c>
      <c r="C308" s="106" t="s">
        <v>695</v>
      </c>
      <c r="D308" s="107">
        <v>174</v>
      </c>
      <c r="E308" s="105" t="s">
        <v>59</v>
      </c>
      <c r="F308" s="108">
        <v>1044</v>
      </c>
      <c r="G308" s="109">
        <f t="shared" si="8"/>
        <v>181656</v>
      </c>
      <c r="H308" s="114" t="s">
        <v>696</v>
      </c>
      <c r="I308" s="115"/>
      <c r="J308" s="155"/>
      <c r="K308" s="53"/>
    </row>
    <row r="309" spans="1:11">
      <c r="A309" s="104">
        <v>24</v>
      </c>
      <c r="B309" s="105" t="s">
        <v>292</v>
      </c>
      <c r="C309" s="106" t="s">
        <v>697</v>
      </c>
      <c r="D309" s="107">
        <v>150</v>
      </c>
      <c r="E309" s="105" t="s">
        <v>59</v>
      </c>
      <c r="F309" s="108">
        <v>363</v>
      </c>
      <c r="G309" s="109">
        <f t="shared" si="8"/>
        <v>54450</v>
      </c>
      <c r="H309" s="114" t="s">
        <v>203</v>
      </c>
      <c r="I309" s="115"/>
      <c r="J309" s="155"/>
      <c r="K309" s="53"/>
    </row>
    <row r="310" spans="1:11">
      <c r="A310" s="104">
        <v>25</v>
      </c>
      <c r="B310" s="105" t="s">
        <v>293</v>
      </c>
      <c r="C310" s="106" t="s">
        <v>698</v>
      </c>
      <c r="D310" s="107">
        <v>100</v>
      </c>
      <c r="E310" s="105" t="s">
        <v>59</v>
      </c>
      <c r="F310" s="108">
        <v>30</v>
      </c>
      <c r="G310" s="109">
        <f t="shared" si="8"/>
        <v>3000</v>
      </c>
      <c r="H310" s="114" t="s">
        <v>699</v>
      </c>
      <c r="I310" s="115"/>
      <c r="J310" s="155"/>
      <c r="K310" s="53"/>
    </row>
    <row r="311" spans="1:11">
      <c r="A311" s="104">
        <v>26</v>
      </c>
      <c r="B311" s="105" t="s">
        <v>287</v>
      </c>
      <c r="C311" s="106" t="s">
        <v>303</v>
      </c>
      <c r="D311" s="107">
        <v>20</v>
      </c>
      <c r="E311" s="105" t="s">
        <v>13</v>
      </c>
      <c r="F311" s="108">
        <v>2745</v>
      </c>
      <c r="G311" s="109">
        <f t="shared" si="8"/>
        <v>54900</v>
      </c>
      <c r="H311" s="114"/>
      <c r="I311" s="115"/>
      <c r="J311" s="155"/>
      <c r="K311" s="53"/>
    </row>
    <row r="312" spans="1:11">
      <c r="A312" s="104">
        <v>27</v>
      </c>
      <c r="B312" s="28" t="s">
        <v>38</v>
      </c>
      <c r="C312" s="116" t="s">
        <v>262</v>
      </c>
      <c r="D312" s="36">
        <v>3</v>
      </c>
      <c r="E312" s="28" t="s">
        <v>13</v>
      </c>
      <c r="F312" s="43">
        <v>126</v>
      </c>
      <c r="G312" s="109">
        <f t="shared" si="8"/>
        <v>378</v>
      </c>
      <c r="H312" s="118"/>
      <c r="I312" s="119"/>
      <c r="J312" s="172"/>
    </row>
    <row r="313" spans="1:11">
      <c r="A313" s="104">
        <v>28</v>
      </c>
      <c r="B313" s="28" t="s">
        <v>40</v>
      </c>
      <c r="C313" s="116" t="s">
        <v>263</v>
      </c>
      <c r="D313" s="36">
        <v>3</v>
      </c>
      <c r="E313" s="28" t="s">
        <v>13</v>
      </c>
      <c r="F313" s="43">
        <v>79</v>
      </c>
      <c r="G313" s="109">
        <f t="shared" si="8"/>
        <v>237</v>
      </c>
      <c r="H313" s="118"/>
      <c r="I313" s="119"/>
      <c r="J313" s="121"/>
    </row>
    <row r="314" spans="1:11">
      <c r="A314" s="104">
        <v>29</v>
      </c>
      <c r="B314" s="105" t="s">
        <v>41</v>
      </c>
      <c r="C314" s="106" t="s">
        <v>669</v>
      </c>
      <c r="D314" s="107">
        <v>3</v>
      </c>
      <c r="E314" s="105" t="s">
        <v>13</v>
      </c>
      <c r="F314" s="11">
        <v>4500</v>
      </c>
      <c r="G314" s="109">
        <f t="shared" si="8"/>
        <v>13500</v>
      </c>
      <c r="H314" s="114"/>
      <c r="I314" s="115"/>
      <c r="J314" s="155"/>
      <c r="K314" s="53"/>
    </row>
    <row r="315" spans="1:11">
      <c r="A315" s="104">
        <v>30</v>
      </c>
      <c r="B315" s="105" t="s">
        <v>44</v>
      </c>
      <c r="C315" s="106" t="s">
        <v>618</v>
      </c>
      <c r="D315" s="107">
        <v>3</v>
      </c>
      <c r="E315" s="105" t="s">
        <v>13</v>
      </c>
      <c r="F315" s="108">
        <v>146.63</v>
      </c>
      <c r="G315" s="109">
        <f t="shared" si="8"/>
        <v>439.89</v>
      </c>
      <c r="H315" s="114"/>
      <c r="I315" s="115"/>
      <c r="J315" s="155"/>
      <c r="K315" s="53"/>
    </row>
    <row r="316" spans="1:11">
      <c r="A316" s="104">
        <v>31</v>
      </c>
      <c r="B316" s="105" t="s">
        <v>42</v>
      </c>
      <c r="C316" s="106" t="s">
        <v>617</v>
      </c>
      <c r="D316" s="107">
        <v>3</v>
      </c>
      <c r="E316" s="105" t="s">
        <v>13</v>
      </c>
      <c r="F316" s="108">
        <v>142</v>
      </c>
      <c r="G316" s="109">
        <f t="shared" si="8"/>
        <v>426</v>
      </c>
      <c r="H316" s="114"/>
      <c r="I316" s="115"/>
      <c r="J316" s="155"/>
      <c r="K316" s="53"/>
    </row>
    <row r="317" spans="1:11">
      <c r="A317" s="104">
        <v>32</v>
      </c>
      <c r="B317" s="105" t="s">
        <v>46</v>
      </c>
      <c r="C317" s="106" t="s">
        <v>304</v>
      </c>
      <c r="D317" s="107">
        <v>9</v>
      </c>
      <c r="E317" s="105" t="s">
        <v>13</v>
      </c>
      <c r="F317" s="108">
        <v>41</v>
      </c>
      <c r="G317" s="109">
        <f t="shared" si="8"/>
        <v>369</v>
      </c>
      <c r="H317" s="114"/>
      <c r="I317" s="115"/>
      <c r="J317" s="155"/>
      <c r="K317" s="53"/>
    </row>
    <row r="318" spans="1:11">
      <c r="A318" s="104">
        <v>33</v>
      </c>
      <c r="B318" s="105" t="s">
        <v>47</v>
      </c>
      <c r="C318" s="106" t="s">
        <v>265</v>
      </c>
      <c r="D318" s="107">
        <v>9</v>
      </c>
      <c r="E318" s="105" t="s">
        <v>13</v>
      </c>
      <c r="F318" s="108">
        <v>35</v>
      </c>
      <c r="G318" s="109">
        <f t="shared" si="8"/>
        <v>315</v>
      </c>
      <c r="H318" s="114"/>
      <c r="I318" s="115"/>
      <c r="J318" s="155"/>
      <c r="K318" s="53"/>
    </row>
    <row r="319" spans="1:11">
      <c r="A319" s="104">
        <v>34</v>
      </c>
      <c r="B319" s="105" t="s">
        <v>48</v>
      </c>
      <c r="C319" s="106" t="s">
        <v>700</v>
      </c>
      <c r="D319" s="107">
        <v>3</v>
      </c>
      <c r="E319" s="105" t="s">
        <v>45</v>
      </c>
      <c r="F319" s="108">
        <v>880</v>
      </c>
      <c r="G319" s="109">
        <f t="shared" si="8"/>
        <v>2640</v>
      </c>
      <c r="H319" s="114"/>
      <c r="I319" s="115"/>
      <c r="J319" s="155"/>
      <c r="K319" s="53"/>
    </row>
    <row r="320" spans="1:11">
      <c r="A320" s="104">
        <v>35</v>
      </c>
      <c r="B320" s="105" t="s">
        <v>294</v>
      </c>
      <c r="C320" s="106" t="s">
        <v>305</v>
      </c>
      <c r="D320" s="107">
        <v>2</v>
      </c>
      <c r="E320" s="105" t="s">
        <v>13</v>
      </c>
      <c r="F320" s="108">
        <v>202</v>
      </c>
      <c r="G320" s="109">
        <f t="shared" si="8"/>
        <v>404</v>
      </c>
      <c r="H320" s="114"/>
      <c r="I320" s="115"/>
      <c r="J320" s="155"/>
      <c r="K320" s="53"/>
    </row>
    <row r="321" spans="1:11">
      <c r="A321" s="104">
        <v>36</v>
      </c>
      <c r="B321" s="105" t="s">
        <v>39</v>
      </c>
      <c r="C321" s="106" t="s">
        <v>577</v>
      </c>
      <c r="D321" s="107">
        <v>1</v>
      </c>
      <c r="E321" s="105" t="s">
        <v>13</v>
      </c>
      <c r="F321" s="108">
        <v>3299.7</v>
      </c>
      <c r="G321" s="109">
        <f t="shared" si="8"/>
        <v>3299.7</v>
      </c>
      <c r="H321" s="114"/>
      <c r="I321" s="115"/>
      <c r="J321" s="155"/>
      <c r="K321" s="53"/>
    </row>
    <row r="322" spans="1:11">
      <c r="A322" s="104">
        <v>37</v>
      </c>
      <c r="B322" s="105" t="s">
        <v>295</v>
      </c>
      <c r="C322" s="106" t="s">
        <v>306</v>
      </c>
      <c r="D322" s="107">
        <v>2</v>
      </c>
      <c r="E322" s="105" t="s">
        <v>13</v>
      </c>
      <c r="F322" s="108">
        <v>100</v>
      </c>
      <c r="G322" s="109">
        <f t="shared" si="8"/>
        <v>200</v>
      </c>
      <c r="H322" s="114"/>
      <c r="I322" s="115"/>
      <c r="J322" s="155"/>
      <c r="K322" s="53"/>
    </row>
    <row r="323" spans="1:11">
      <c r="A323" s="104">
        <v>38</v>
      </c>
      <c r="B323" s="105" t="s">
        <v>296</v>
      </c>
      <c r="C323" s="106" t="s">
        <v>701</v>
      </c>
      <c r="D323" s="107">
        <v>2.75</v>
      </c>
      <c r="E323" s="105" t="s">
        <v>58</v>
      </c>
      <c r="F323" s="108">
        <v>13856.7</v>
      </c>
      <c r="G323" s="109">
        <f t="shared" si="8"/>
        <v>38105.925000000003</v>
      </c>
      <c r="H323" s="114"/>
      <c r="I323" s="115"/>
      <c r="J323" s="155"/>
      <c r="K323" s="53"/>
    </row>
    <row r="324" spans="1:11">
      <c r="A324" s="104">
        <v>39</v>
      </c>
      <c r="B324" s="105" t="s">
        <v>297</v>
      </c>
      <c r="C324" s="106" t="s">
        <v>702</v>
      </c>
      <c r="D324" s="107">
        <v>10</v>
      </c>
      <c r="E324" s="105" t="s">
        <v>13</v>
      </c>
      <c r="F324" s="108">
        <v>1791.12</v>
      </c>
      <c r="G324" s="109">
        <f t="shared" si="8"/>
        <v>17911.199999999997</v>
      </c>
      <c r="H324" s="114"/>
      <c r="I324" s="115"/>
      <c r="J324" s="155"/>
      <c r="K324" s="53"/>
    </row>
    <row r="325" spans="1:11">
      <c r="A325" s="104">
        <v>40</v>
      </c>
      <c r="B325" s="55" t="s">
        <v>96</v>
      </c>
      <c r="C325" s="173" t="s">
        <v>233</v>
      </c>
      <c r="D325" s="52">
        <v>14</v>
      </c>
      <c r="E325" s="55" t="s">
        <v>13</v>
      </c>
      <c r="F325" s="174">
        <v>76</v>
      </c>
      <c r="G325" s="109">
        <f t="shared" si="8"/>
        <v>1064</v>
      </c>
      <c r="H325" s="114"/>
      <c r="I325" s="115"/>
      <c r="J325" s="155"/>
    </row>
    <row r="326" spans="1:11">
      <c r="A326" s="104">
        <v>41</v>
      </c>
      <c r="B326" s="105" t="s">
        <v>97</v>
      </c>
      <c r="C326" s="106" t="s">
        <v>234</v>
      </c>
      <c r="D326" s="107">
        <v>14</v>
      </c>
      <c r="E326" s="105" t="s">
        <v>13</v>
      </c>
      <c r="F326" s="108">
        <v>50</v>
      </c>
      <c r="G326" s="109">
        <f t="shared" si="8"/>
        <v>700</v>
      </c>
      <c r="H326" s="114"/>
      <c r="I326" s="115"/>
      <c r="J326" s="155"/>
    </row>
    <row r="327" spans="1:11" s="134" customFormat="1">
      <c r="A327" s="104">
        <v>42</v>
      </c>
      <c r="B327" s="28" t="s">
        <v>98</v>
      </c>
      <c r="C327" s="33" t="s">
        <v>381</v>
      </c>
      <c r="D327" s="36">
        <v>7</v>
      </c>
      <c r="E327" s="28" t="s">
        <v>13</v>
      </c>
      <c r="F327" s="167">
        <v>990.68</v>
      </c>
      <c r="G327" s="109">
        <f t="shared" si="8"/>
        <v>6934.7599999999993</v>
      </c>
    </row>
    <row r="328" spans="1:11" s="134" customFormat="1">
      <c r="A328" s="104">
        <v>43</v>
      </c>
      <c r="B328" s="28" t="s">
        <v>149</v>
      </c>
      <c r="C328" s="33" t="s">
        <v>605</v>
      </c>
      <c r="D328" s="36">
        <v>7</v>
      </c>
      <c r="E328" s="28" t="s">
        <v>13</v>
      </c>
      <c r="F328" s="167">
        <v>512.54999999999995</v>
      </c>
      <c r="G328" s="109">
        <f t="shared" si="8"/>
        <v>3587.8499999999995</v>
      </c>
    </row>
    <row r="329" spans="1:11" s="134" customFormat="1">
      <c r="A329" s="104">
        <v>44</v>
      </c>
      <c r="B329" s="28" t="s">
        <v>298</v>
      </c>
      <c r="C329" s="33" t="s">
        <v>703</v>
      </c>
      <c r="D329" s="36">
        <v>2</v>
      </c>
      <c r="E329" s="28" t="s">
        <v>45</v>
      </c>
      <c r="F329" s="167">
        <v>5670</v>
      </c>
      <c r="G329" s="109">
        <f t="shared" si="8"/>
        <v>11340</v>
      </c>
    </row>
    <row r="330" spans="1:11" s="134" customFormat="1">
      <c r="A330" s="104">
        <v>45</v>
      </c>
      <c r="B330" s="28" t="s">
        <v>220</v>
      </c>
      <c r="C330" s="33" t="s">
        <v>443</v>
      </c>
      <c r="D330" s="36">
        <v>3</v>
      </c>
      <c r="E330" s="28" t="s">
        <v>13</v>
      </c>
      <c r="F330" s="167">
        <v>2643.83</v>
      </c>
      <c r="G330" s="109">
        <f t="shared" si="8"/>
        <v>7931.49</v>
      </c>
    </row>
    <row r="331" spans="1:11" s="82" customFormat="1">
      <c r="A331" s="104">
        <v>46</v>
      </c>
      <c r="B331" s="71" t="s">
        <v>26</v>
      </c>
      <c r="C331" s="87" t="s">
        <v>606</v>
      </c>
      <c r="D331" s="70">
        <f>7*1.31</f>
        <v>9.17</v>
      </c>
      <c r="E331" s="71" t="s">
        <v>27</v>
      </c>
      <c r="F331" s="88">
        <v>6579</v>
      </c>
      <c r="G331" s="78">
        <f t="shared" si="8"/>
        <v>60329.43</v>
      </c>
      <c r="H331" s="89" t="s">
        <v>203</v>
      </c>
      <c r="I331" s="90"/>
      <c r="J331" s="91"/>
    </row>
    <row r="332" spans="1:11" s="169" customFormat="1">
      <c r="A332" s="104">
        <v>47</v>
      </c>
      <c r="B332" s="28" t="s">
        <v>29</v>
      </c>
      <c r="C332" s="33" t="s">
        <v>28</v>
      </c>
      <c r="D332" s="36">
        <f>0.76*0.76*5</f>
        <v>2.8879999999999999</v>
      </c>
      <c r="E332" s="28" t="s">
        <v>30</v>
      </c>
      <c r="F332" s="36">
        <v>373</v>
      </c>
      <c r="G332" s="109">
        <f t="shared" si="8"/>
        <v>1077.2239999999999</v>
      </c>
      <c r="H332" s="118"/>
      <c r="I332" s="168"/>
      <c r="J332" s="168"/>
    </row>
    <row r="333" spans="1:11">
      <c r="A333" s="104">
        <v>48</v>
      </c>
      <c r="B333" s="28" t="s">
        <v>31</v>
      </c>
      <c r="C333" s="116" t="s">
        <v>607</v>
      </c>
      <c r="D333" s="36">
        <v>7</v>
      </c>
      <c r="E333" s="28" t="s">
        <v>13</v>
      </c>
      <c r="F333" s="43">
        <v>48</v>
      </c>
      <c r="G333" s="109">
        <f t="shared" si="8"/>
        <v>336</v>
      </c>
      <c r="H333" s="114"/>
      <c r="I333" s="115"/>
      <c r="J333" s="155"/>
    </row>
    <row r="334" spans="1:11">
      <c r="A334" s="104">
        <v>49</v>
      </c>
      <c r="B334" s="105" t="s">
        <v>33</v>
      </c>
      <c r="C334" s="106" t="s">
        <v>32</v>
      </c>
      <c r="D334" s="107">
        <v>2</v>
      </c>
      <c r="E334" s="105" t="s">
        <v>238</v>
      </c>
      <c r="F334" s="108">
        <v>221</v>
      </c>
      <c r="G334" s="109">
        <f t="shared" si="8"/>
        <v>442</v>
      </c>
      <c r="H334" s="114"/>
      <c r="I334" s="115"/>
      <c r="J334" s="155"/>
    </row>
    <row r="335" spans="1:11">
      <c r="A335" s="104">
        <v>50</v>
      </c>
      <c r="B335" s="105" t="s">
        <v>35</v>
      </c>
      <c r="C335" s="106" t="s">
        <v>34</v>
      </c>
      <c r="D335" s="107">
        <v>2</v>
      </c>
      <c r="E335" s="105" t="s">
        <v>311</v>
      </c>
      <c r="F335" s="108">
        <v>185</v>
      </c>
      <c r="G335" s="109">
        <f t="shared" si="8"/>
        <v>370</v>
      </c>
      <c r="H335" s="114"/>
      <c r="I335" s="115"/>
      <c r="J335" s="155"/>
    </row>
    <row r="336" spans="1:11">
      <c r="A336" s="104">
        <v>51</v>
      </c>
      <c r="B336" s="28" t="s">
        <v>15</v>
      </c>
      <c r="C336" s="116" t="s">
        <v>610</v>
      </c>
      <c r="D336" s="36">
        <v>5.5</v>
      </c>
      <c r="E336" s="28" t="s">
        <v>238</v>
      </c>
      <c r="F336" s="43">
        <v>412.08</v>
      </c>
      <c r="G336" s="109">
        <f t="shared" si="8"/>
        <v>2266.44</v>
      </c>
      <c r="H336" s="114"/>
      <c r="I336" s="115"/>
      <c r="J336" s="155"/>
    </row>
    <row r="337" spans="1:11">
      <c r="A337" s="104">
        <v>52</v>
      </c>
      <c r="B337" s="28" t="s">
        <v>156</v>
      </c>
      <c r="C337" s="116" t="s">
        <v>608</v>
      </c>
      <c r="D337" s="36">
        <v>1.5</v>
      </c>
      <c r="E337" s="28" t="s">
        <v>16</v>
      </c>
      <c r="F337" s="45">
        <v>3426</v>
      </c>
      <c r="G337" s="109">
        <f t="shared" si="8"/>
        <v>5139</v>
      </c>
      <c r="H337" s="114"/>
      <c r="I337" s="115"/>
      <c r="J337" s="155"/>
    </row>
    <row r="338" spans="1:11">
      <c r="A338" s="104">
        <v>53</v>
      </c>
      <c r="B338" s="105" t="s">
        <v>20</v>
      </c>
      <c r="C338" s="106" t="s">
        <v>611</v>
      </c>
      <c r="D338" s="107">
        <v>5</v>
      </c>
      <c r="E338" s="105" t="s">
        <v>16</v>
      </c>
      <c r="F338" s="108">
        <v>2181</v>
      </c>
      <c r="G338" s="109">
        <f t="shared" si="8"/>
        <v>10905</v>
      </c>
      <c r="H338" s="114"/>
      <c r="I338" s="115"/>
      <c r="J338" s="155"/>
      <c r="K338" s="53"/>
    </row>
    <row r="339" spans="1:11">
      <c r="A339" s="104">
        <v>54</v>
      </c>
      <c r="B339" s="105" t="s">
        <v>22</v>
      </c>
      <c r="C339" s="106" t="s">
        <v>614</v>
      </c>
      <c r="D339" s="107">
        <v>5</v>
      </c>
      <c r="E339" s="105" t="s">
        <v>16</v>
      </c>
      <c r="F339" s="11">
        <v>1293</v>
      </c>
      <c r="G339" s="109">
        <f t="shared" si="8"/>
        <v>6465</v>
      </c>
      <c r="H339" s="114"/>
      <c r="I339" s="115"/>
      <c r="J339" s="155"/>
      <c r="K339" s="53"/>
    </row>
    <row r="340" spans="1:11">
      <c r="A340" s="104">
        <v>55</v>
      </c>
      <c r="B340" s="105" t="s">
        <v>21</v>
      </c>
      <c r="C340" s="106" t="s">
        <v>613</v>
      </c>
      <c r="D340" s="107">
        <v>5</v>
      </c>
      <c r="E340" s="105" t="s">
        <v>16</v>
      </c>
      <c r="F340" s="108">
        <v>851</v>
      </c>
      <c r="G340" s="109">
        <f t="shared" si="8"/>
        <v>4255</v>
      </c>
      <c r="H340" s="114"/>
      <c r="I340" s="115"/>
      <c r="J340" s="155"/>
      <c r="K340" s="53"/>
    </row>
    <row r="341" spans="1:11">
      <c r="A341" s="104">
        <v>56</v>
      </c>
      <c r="B341" s="105" t="s">
        <v>24</v>
      </c>
      <c r="C341" s="106" t="s">
        <v>615</v>
      </c>
      <c r="D341" s="107">
        <v>5</v>
      </c>
      <c r="E341" s="105" t="s">
        <v>16</v>
      </c>
      <c r="F341" s="108">
        <v>482</v>
      </c>
      <c r="G341" s="109">
        <f t="shared" si="8"/>
        <v>2410</v>
      </c>
      <c r="H341" s="114"/>
      <c r="I341" s="115"/>
      <c r="J341" s="155"/>
      <c r="K341" s="53"/>
    </row>
    <row r="342" spans="1:11">
      <c r="A342" s="104">
        <v>57</v>
      </c>
      <c r="B342" s="105" t="s">
        <v>181</v>
      </c>
      <c r="C342" s="7" t="s">
        <v>628</v>
      </c>
      <c r="D342" s="107">
        <v>108</v>
      </c>
      <c r="E342" s="105" t="s">
        <v>56</v>
      </c>
      <c r="F342" s="11">
        <v>105</v>
      </c>
      <c r="G342" s="109">
        <f t="shared" si="8"/>
        <v>11340</v>
      </c>
      <c r="H342" s="114" t="s">
        <v>704</v>
      </c>
      <c r="I342" s="115"/>
      <c r="J342" s="155"/>
    </row>
    <row r="343" spans="1:11">
      <c r="A343" s="104">
        <v>58</v>
      </c>
      <c r="B343" s="105" t="s">
        <v>223</v>
      </c>
      <c r="C343" s="106" t="s">
        <v>629</v>
      </c>
      <c r="D343" s="107">
        <v>180</v>
      </c>
      <c r="E343" s="105" t="s">
        <v>59</v>
      </c>
      <c r="F343" s="11">
        <v>14.03</v>
      </c>
      <c r="G343" s="109">
        <f t="shared" si="8"/>
        <v>2525.4</v>
      </c>
      <c r="H343" s="114" t="s">
        <v>705</v>
      </c>
      <c r="I343" s="115"/>
      <c r="J343" s="155"/>
    </row>
    <row r="344" spans="1:11">
      <c r="A344" s="104">
        <v>59</v>
      </c>
      <c r="B344" s="105" t="s">
        <v>73</v>
      </c>
      <c r="C344" s="106" t="s">
        <v>591</v>
      </c>
      <c r="D344" s="107">
        <v>208.33</v>
      </c>
      <c r="E344" s="105" t="s">
        <v>72</v>
      </c>
      <c r="F344" s="108">
        <v>41</v>
      </c>
      <c r="G344" s="109">
        <f t="shared" si="8"/>
        <v>8541.5300000000007</v>
      </c>
      <c r="H344" s="114"/>
      <c r="I344" s="115"/>
      <c r="J344" s="155"/>
      <c r="K344" s="53"/>
    </row>
    <row r="345" spans="1:11">
      <c r="A345" s="104">
        <v>60</v>
      </c>
      <c r="B345" s="105" t="s">
        <v>249</v>
      </c>
      <c r="C345" s="106" t="s">
        <v>674</v>
      </c>
      <c r="D345" s="107">
        <v>2</v>
      </c>
      <c r="E345" s="105" t="s">
        <v>13</v>
      </c>
      <c r="F345" s="108">
        <v>9804</v>
      </c>
      <c r="G345" s="109">
        <f t="shared" si="8"/>
        <v>19608</v>
      </c>
      <c r="H345" s="114"/>
      <c r="I345" s="115"/>
      <c r="J345" s="155"/>
      <c r="K345" s="53"/>
    </row>
    <row r="346" spans="1:11">
      <c r="A346" s="104">
        <v>61</v>
      </c>
      <c r="B346" s="105" t="s">
        <v>299</v>
      </c>
      <c r="C346" s="106" t="s">
        <v>706</v>
      </c>
      <c r="D346" s="107">
        <v>6</v>
      </c>
      <c r="E346" s="105" t="s">
        <v>13</v>
      </c>
      <c r="F346" s="11">
        <v>2789</v>
      </c>
      <c r="G346" s="109">
        <f t="shared" si="8"/>
        <v>16734</v>
      </c>
      <c r="H346" s="114"/>
      <c r="I346" s="115"/>
      <c r="J346" s="155"/>
      <c r="K346" s="53"/>
    </row>
    <row r="347" spans="1:11">
      <c r="A347" s="104">
        <v>62</v>
      </c>
      <c r="B347" s="105" t="s">
        <v>300</v>
      </c>
      <c r="C347" s="106" t="s">
        <v>444</v>
      </c>
      <c r="D347" s="107">
        <v>9</v>
      </c>
      <c r="E347" s="105" t="s">
        <v>13</v>
      </c>
      <c r="F347" s="11">
        <v>698</v>
      </c>
      <c r="G347" s="109">
        <f t="shared" si="8"/>
        <v>6282</v>
      </c>
      <c r="H347" s="114" t="s">
        <v>203</v>
      </c>
      <c r="I347" s="115"/>
      <c r="J347" s="155"/>
      <c r="K347" s="53"/>
    </row>
    <row r="348" spans="1:11">
      <c r="A348" s="104">
        <v>63</v>
      </c>
      <c r="B348" s="105" t="s">
        <v>75</v>
      </c>
      <c r="C348" s="106" t="s">
        <v>588</v>
      </c>
      <c r="D348" s="107">
        <v>15</v>
      </c>
      <c r="E348" s="105" t="s">
        <v>13</v>
      </c>
      <c r="F348" s="108">
        <v>1234.2</v>
      </c>
      <c r="G348" s="109">
        <f t="shared" si="8"/>
        <v>18513</v>
      </c>
      <c r="H348" s="114"/>
      <c r="I348" s="115"/>
      <c r="J348" s="155"/>
      <c r="K348" s="53"/>
    </row>
    <row r="349" spans="1:11">
      <c r="A349" s="104">
        <v>64</v>
      </c>
      <c r="B349" s="105" t="s">
        <v>76</v>
      </c>
      <c r="C349" s="106" t="s">
        <v>589</v>
      </c>
      <c r="D349" s="107">
        <v>15</v>
      </c>
      <c r="E349" s="105" t="s">
        <v>13</v>
      </c>
      <c r="F349" s="108">
        <v>386</v>
      </c>
      <c r="G349" s="109">
        <f t="shared" si="8"/>
        <v>5790</v>
      </c>
      <c r="H349" s="114"/>
      <c r="I349" s="115"/>
      <c r="J349" s="155"/>
      <c r="K349" s="53"/>
    </row>
    <row r="350" spans="1:11">
      <c r="A350" s="104">
        <v>65</v>
      </c>
      <c r="B350" s="105" t="s">
        <v>260</v>
      </c>
      <c r="C350" s="106" t="s">
        <v>277</v>
      </c>
      <c r="D350" s="107">
        <v>12</v>
      </c>
      <c r="E350" s="105" t="s">
        <v>13</v>
      </c>
      <c r="F350" s="11">
        <v>53</v>
      </c>
      <c r="G350" s="109">
        <f t="shared" si="8"/>
        <v>636</v>
      </c>
      <c r="H350" s="114"/>
      <c r="I350" s="115"/>
      <c r="J350" s="155"/>
      <c r="K350" s="53"/>
    </row>
    <row r="351" spans="1:11">
      <c r="A351" s="104">
        <v>66</v>
      </c>
      <c r="B351" s="105" t="s">
        <v>301</v>
      </c>
      <c r="C351" s="106" t="s">
        <v>307</v>
      </c>
      <c r="D351" s="107">
        <v>1</v>
      </c>
      <c r="E351" s="105" t="s">
        <v>312</v>
      </c>
      <c r="F351" s="108">
        <v>6000</v>
      </c>
      <c r="G351" s="109">
        <f t="shared" si="8"/>
        <v>6000</v>
      </c>
      <c r="H351" s="114"/>
      <c r="I351" s="115"/>
      <c r="J351" s="155"/>
      <c r="K351" s="53"/>
    </row>
    <row r="352" spans="1:11">
      <c r="A352" s="104">
        <v>67</v>
      </c>
      <c r="B352" s="105" t="s">
        <v>168</v>
      </c>
      <c r="C352" s="106" t="s">
        <v>229</v>
      </c>
      <c r="D352" s="107">
        <v>30</v>
      </c>
      <c r="E352" s="105" t="s">
        <v>56</v>
      </c>
      <c r="F352" s="108">
        <v>117.5</v>
      </c>
      <c r="G352" s="109">
        <f t="shared" ref="G352:G358" si="9">D352*F352</f>
        <v>3525</v>
      </c>
      <c r="H352" s="114"/>
      <c r="I352" s="115"/>
      <c r="J352" s="155"/>
      <c r="K352" s="53"/>
    </row>
    <row r="353" spans="1:11">
      <c r="A353" s="104">
        <v>68</v>
      </c>
      <c r="B353" s="105" t="s">
        <v>159</v>
      </c>
      <c r="C353" s="106" t="s">
        <v>308</v>
      </c>
      <c r="D353" s="107">
        <v>50</v>
      </c>
      <c r="E353" s="105" t="s">
        <v>13</v>
      </c>
      <c r="F353" s="108">
        <v>140674.29999999999</v>
      </c>
      <c r="G353" s="109">
        <f t="shared" si="9"/>
        <v>7033714.9999999991</v>
      </c>
      <c r="H353" s="114"/>
      <c r="I353" s="115"/>
      <c r="J353" s="155"/>
      <c r="K353" s="53"/>
    </row>
    <row r="354" spans="1:11">
      <c r="A354" s="104">
        <v>69</v>
      </c>
      <c r="B354" s="105" t="s">
        <v>160</v>
      </c>
      <c r="C354" s="106" t="s">
        <v>309</v>
      </c>
      <c r="D354" s="107">
        <v>100</v>
      </c>
      <c r="E354" s="105" t="s">
        <v>13</v>
      </c>
      <c r="F354" s="108">
        <v>28520.639999999999</v>
      </c>
      <c r="G354" s="109">
        <f t="shared" si="9"/>
        <v>2852064</v>
      </c>
      <c r="H354" s="114"/>
      <c r="I354" s="115"/>
      <c r="J354" s="155"/>
      <c r="K354" s="53"/>
    </row>
    <row r="355" spans="1:11">
      <c r="A355" s="104">
        <v>70</v>
      </c>
      <c r="B355" s="105" t="s">
        <v>162</v>
      </c>
      <c r="C355" s="106" t="s">
        <v>161</v>
      </c>
      <c r="D355" s="107">
        <v>50</v>
      </c>
      <c r="E355" s="105" t="s">
        <v>13</v>
      </c>
      <c r="F355" s="108">
        <v>64576</v>
      </c>
      <c r="G355" s="109">
        <f t="shared" si="9"/>
        <v>3228800</v>
      </c>
      <c r="H355" s="114"/>
      <c r="I355" s="115"/>
      <c r="J355" s="155"/>
      <c r="K355" s="53"/>
    </row>
    <row r="356" spans="1:11">
      <c r="A356" s="104">
        <v>71</v>
      </c>
      <c r="B356" s="105" t="s">
        <v>164</v>
      </c>
      <c r="C356" s="106" t="s">
        <v>163</v>
      </c>
      <c r="D356" s="107">
        <v>100</v>
      </c>
      <c r="E356" s="105" t="s">
        <v>13</v>
      </c>
      <c r="F356" s="108">
        <v>5168.95</v>
      </c>
      <c r="G356" s="109">
        <f t="shared" si="9"/>
        <v>516895</v>
      </c>
      <c r="H356" s="114"/>
      <c r="I356" s="115"/>
      <c r="J356" s="155"/>
      <c r="K356" s="53"/>
    </row>
    <row r="357" spans="1:11">
      <c r="A357" s="104">
        <v>72</v>
      </c>
      <c r="B357" s="105" t="s">
        <v>165</v>
      </c>
      <c r="C357" s="106" t="s">
        <v>707</v>
      </c>
      <c r="D357" s="107">
        <v>237.6</v>
      </c>
      <c r="E357" s="105" t="s">
        <v>27</v>
      </c>
      <c r="F357" s="108">
        <v>1530</v>
      </c>
      <c r="G357" s="109">
        <f t="shared" si="9"/>
        <v>363528</v>
      </c>
      <c r="H357" s="114"/>
      <c r="I357" s="115"/>
      <c r="J357" s="155"/>
      <c r="K357" s="53"/>
    </row>
    <row r="358" spans="1:11" s="134" customFormat="1">
      <c r="A358" s="104">
        <v>73</v>
      </c>
      <c r="B358" s="28" t="s">
        <v>302</v>
      </c>
      <c r="C358" s="33" t="s">
        <v>310</v>
      </c>
      <c r="D358" s="36">
        <v>150</v>
      </c>
      <c r="E358" s="28" t="s">
        <v>13</v>
      </c>
      <c r="F358" s="167">
        <v>51</v>
      </c>
      <c r="G358" s="109">
        <f t="shared" si="9"/>
        <v>7650</v>
      </c>
      <c r="H358" s="134" t="s">
        <v>529</v>
      </c>
      <c r="I358" s="134" t="s">
        <v>203</v>
      </c>
    </row>
    <row r="359" spans="1:11">
      <c r="A359" s="263" t="s">
        <v>661</v>
      </c>
      <c r="B359" s="264"/>
      <c r="C359" s="264"/>
      <c r="D359" s="264"/>
      <c r="E359" s="264"/>
      <c r="F359" s="264"/>
      <c r="G359" s="109">
        <f>SUM(G286:G358)</f>
        <v>18855488.629000001</v>
      </c>
      <c r="H359" s="118"/>
      <c r="I359" s="119"/>
      <c r="J359" s="121"/>
    </row>
    <row r="360" spans="1:11">
      <c r="A360" s="265" t="s">
        <v>313</v>
      </c>
      <c r="B360" s="266"/>
      <c r="C360" s="266"/>
      <c r="D360" s="266"/>
      <c r="E360" s="266"/>
      <c r="F360" s="266"/>
      <c r="G360" s="267"/>
      <c r="H360" s="114"/>
      <c r="I360" s="115"/>
      <c r="J360" s="155"/>
    </row>
    <row r="361" spans="1:11">
      <c r="A361" s="104">
        <v>1</v>
      </c>
      <c r="B361" s="105" t="s">
        <v>158</v>
      </c>
      <c r="C361" s="7" t="s">
        <v>157</v>
      </c>
      <c r="D361" s="107">
        <v>0.3</v>
      </c>
      <c r="E361" s="105" t="s">
        <v>58</v>
      </c>
      <c r="F361" s="11">
        <v>765</v>
      </c>
      <c r="G361" s="109">
        <f>D361*F361</f>
        <v>229.5</v>
      </c>
      <c r="H361" s="114"/>
      <c r="I361" s="115"/>
      <c r="J361" s="155"/>
    </row>
    <row r="362" spans="1:11">
      <c r="A362" s="104">
        <v>2</v>
      </c>
      <c r="B362" s="105" t="s">
        <v>170</v>
      </c>
      <c r="C362" s="7" t="s">
        <v>169</v>
      </c>
      <c r="D362" s="107">
        <v>6</v>
      </c>
      <c r="E362" s="105" t="s">
        <v>79</v>
      </c>
      <c r="F362" s="108">
        <v>1024</v>
      </c>
      <c r="G362" s="109">
        <f t="shared" ref="G362:G425" si="10">D362*F362</f>
        <v>6144</v>
      </c>
      <c r="H362" s="114"/>
      <c r="I362" s="115"/>
      <c r="J362" s="155"/>
    </row>
    <row r="363" spans="1:11">
      <c r="A363" s="104">
        <v>3</v>
      </c>
      <c r="B363" s="105" t="s">
        <v>39</v>
      </c>
      <c r="C363" s="7" t="s">
        <v>577</v>
      </c>
      <c r="D363" s="107">
        <v>3</v>
      </c>
      <c r="E363" s="105" t="s">
        <v>13</v>
      </c>
      <c r="F363" s="108">
        <v>3299.7</v>
      </c>
      <c r="G363" s="109">
        <f t="shared" si="10"/>
        <v>9899.0999999999985</v>
      </c>
      <c r="H363" s="114"/>
      <c r="I363" s="115"/>
      <c r="J363" s="155"/>
    </row>
    <row r="364" spans="1:11">
      <c r="A364" s="104">
        <v>4</v>
      </c>
      <c r="B364" s="105" t="s">
        <v>172</v>
      </c>
      <c r="C364" s="7" t="s">
        <v>171</v>
      </c>
      <c r="D364" s="107">
        <v>6</v>
      </c>
      <c r="E364" s="105" t="s">
        <v>79</v>
      </c>
      <c r="F364" s="108">
        <v>1024</v>
      </c>
      <c r="G364" s="109">
        <f t="shared" si="10"/>
        <v>6144</v>
      </c>
      <c r="H364" s="114"/>
      <c r="I364" s="115"/>
      <c r="J364" s="155"/>
    </row>
    <row r="365" spans="1:11">
      <c r="A365" s="104">
        <v>5</v>
      </c>
      <c r="B365" s="105" t="s">
        <v>314</v>
      </c>
      <c r="C365" s="7" t="s">
        <v>708</v>
      </c>
      <c r="D365" s="107">
        <v>300</v>
      </c>
      <c r="E365" s="105" t="s">
        <v>59</v>
      </c>
      <c r="F365" s="11">
        <v>2173.88</v>
      </c>
      <c r="G365" s="109">
        <f t="shared" si="10"/>
        <v>652164</v>
      </c>
      <c r="H365" s="114"/>
      <c r="I365" s="115"/>
      <c r="J365" s="155"/>
    </row>
    <row r="366" spans="1:11">
      <c r="A366" s="104">
        <v>6</v>
      </c>
      <c r="B366" s="105" t="s">
        <v>176</v>
      </c>
      <c r="C366" s="7" t="s">
        <v>175</v>
      </c>
      <c r="D366" s="107">
        <v>1500</v>
      </c>
      <c r="E366" s="105" t="s">
        <v>59</v>
      </c>
      <c r="F366" s="11">
        <v>204.1</v>
      </c>
      <c r="G366" s="109">
        <f t="shared" si="10"/>
        <v>306150</v>
      </c>
      <c r="H366" s="114"/>
      <c r="I366" s="115"/>
      <c r="J366" s="155"/>
    </row>
    <row r="367" spans="1:11">
      <c r="A367" s="104">
        <v>7</v>
      </c>
      <c r="B367" s="105" t="s">
        <v>182</v>
      </c>
      <c r="C367" s="7" t="s">
        <v>709</v>
      </c>
      <c r="D367" s="107">
        <v>150</v>
      </c>
      <c r="E367" s="105" t="s">
        <v>59</v>
      </c>
      <c r="F367" s="11">
        <v>275.39999999999998</v>
      </c>
      <c r="G367" s="109">
        <f t="shared" si="10"/>
        <v>41310</v>
      </c>
      <c r="H367" s="114"/>
      <c r="I367" s="115"/>
      <c r="J367" s="155"/>
    </row>
    <row r="368" spans="1:11">
      <c r="A368" s="104">
        <v>8</v>
      </c>
      <c r="B368" s="105" t="s">
        <v>184</v>
      </c>
      <c r="C368" s="7" t="s">
        <v>710</v>
      </c>
      <c r="D368" s="107">
        <v>8</v>
      </c>
      <c r="E368" s="105" t="s">
        <v>13</v>
      </c>
      <c r="F368" s="108">
        <v>3725.45</v>
      </c>
      <c r="G368" s="109">
        <f t="shared" si="10"/>
        <v>29803.599999999999</v>
      </c>
      <c r="H368" s="175"/>
      <c r="I368" s="115"/>
      <c r="J368" s="155"/>
    </row>
    <row r="369" spans="1:11">
      <c r="A369" s="104">
        <v>9</v>
      </c>
      <c r="B369" s="105" t="s">
        <v>183</v>
      </c>
      <c r="C369" s="7" t="s">
        <v>711</v>
      </c>
      <c r="D369" s="107">
        <v>24</v>
      </c>
      <c r="E369" s="105" t="s">
        <v>13</v>
      </c>
      <c r="F369" s="108">
        <v>2370.63</v>
      </c>
      <c r="G369" s="109">
        <f t="shared" si="10"/>
        <v>56895.12</v>
      </c>
      <c r="H369" s="114"/>
      <c r="I369" s="115"/>
      <c r="J369" s="155"/>
    </row>
    <row r="370" spans="1:11">
      <c r="A370" s="104">
        <v>10</v>
      </c>
      <c r="B370" s="28" t="s">
        <v>147</v>
      </c>
      <c r="C370" s="116" t="s">
        <v>146</v>
      </c>
      <c r="D370" s="36">
        <v>6</v>
      </c>
      <c r="E370" s="28" t="s">
        <v>13</v>
      </c>
      <c r="F370" s="43">
        <v>80</v>
      </c>
      <c r="G370" s="109">
        <f t="shared" si="10"/>
        <v>480</v>
      </c>
      <c r="H370" s="117"/>
      <c r="I370" s="115"/>
      <c r="J370" s="155"/>
    </row>
    <row r="371" spans="1:11">
      <c r="A371" s="104">
        <v>11</v>
      </c>
      <c r="B371" s="28" t="s">
        <v>65</v>
      </c>
      <c r="C371" s="116" t="s">
        <v>333</v>
      </c>
      <c r="D371" s="36">
        <v>6</v>
      </c>
      <c r="E371" s="28" t="s">
        <v>13</v>
      </c>
      <c r="F371" s="43">
        <v>80</v>
      </c>
      <c r="G371" s="109">
        <f t="shared" si="10"/>
        <v>480</v>
      </c>
      <c r="H371" s="117"/>
      <c r="I371" s="115"/>
      <c r="J371" s="155"/>
    </row>
    <row r="372" spans="1:11">
      <c r="A372" s="104">
        <v>12</v>
      </c>
      <c r="B372" s="105" t="s">
        <v>67</v>
      </c>
      <c r="C372" s="7" t="s">
        <v>712</v>
      </c>
      <c r="D372" s="107">
        <v>6</v>
      </c>
      <c r="E372" s="105" t="s">
        <v>13</v>
      </c>
      <c r="F372" s="108">
        <v>3200</v>
      </c>
      <c r="G372" s="109">
        <f t="shared" si="10"/>
        <v>19200</v>
      </c>
      <c r="H372" s="114"/>
      <c r="I372" s="115"/>
      <c r="J372" s="155"/>
    </row>
    <row r="373" spans="1:11">
      <c r="A373" s="104">
        <v>13</v>
      </c>
      <c r="B373" s="105" t="s">
        <v>44</v>
      </c>
      <c r="C373" s="7" t="s">
        <v>618</v>
      </c>
      <c r="D373" s="107">
        <v>6</v>
      </c>
      <c r="E373" s="105" t="s">
        <v>13</v>
      </c>
      <c r="F373" s="11">
        <v>146.63</v>
      </c>
      <c r="G373" s="109">
        <f t="shared" si="10"/>
        <v>879.78</v>
      </c>
      <c r="H373" s="114"/>
      <c r="I373" s="115"/>
      <c r="J373" s="155"/>
    </row>
    <row r="374" spans="1:11">
      <c r="A374" s="104">
        <v>14</v>
      </c>
      <c r="B374" s="105" t="s">
        <v>42</v>
      </c>
      <c r="C374" s="7" t="s">
        <v>617</v>
      </c>
      <c r="D374" s="107">
        <v>6</v>
      </c>
      <c r="E374" s="105" t="s">
        <v>13</v>
      </c>
      <c r="F374" s="11">
        <v>142</v>
      </c>
      <c r="G374" s="109">
        <f t="shared" si="10"/>
        <v>852</v>
      </c>
      <c r="H374" s="114"/>
      <c r="I374" s="115"/>
      <c r="J374" s="155"/>
    </row>
    <row r="375" spans="1:11">
      <c r="A375" s="104">
        <v>15</v>
      </c>
      <c r="B375" s="105" t="s">
        <v>294</v>
      </c>
      <c r="C375" s="106" t="s">
        <v>305</v>
      </c>
      <c r="D375" s="107">
        <v>1</v>
      </c>
      <c r="E375" s="105" t="s">
        <v>13</v>
      </c>
      <c r="F375" s="108">
        <v>202</v>
      </c>
      <c r="G375" s="109">
        <f t="shared" si="10"/>
        <v>202</v>
      </c>
      <c r="H375" s="114"/>
      <c r="I375" s="115"/>
      <c r="J375" s="155"/>
      <c r="K375" s="53"/>
    </row>
    <row r="376" spans="1:11" s="82" customFormat="1">
      <c r="A376" s="76">
        <v>16</v>
      </c>
      <c r="B376" s="67" t="s">
        <v>39</v>
      </c>
      <c r="C376" s="68" t="s">
        <v>577</v>
      </c>
      <c r="D376" s="77">
        <v>2</v>
      </c>
      <c r="E376" s="67" t="s">
        <v>13</v>
      </c>
      <c r="F376" s="75">
        <v>3299.7</v>
      </c>
      <c r="G376" s="78">
        <f t="shared" si="10"/>
        <v>6599.4</v>
      </c>
      <c r="H376" s="79"/>
      <c r="I376" s="80"/>
      <c r="J376" s="81"/>
      <c r="K376" s="92"/>
    </row>
    <row r="377" spans="1:11">
      <c r="A377" s="104">
        <v>17</v>
      </c>
      <c r="B377" s="105" t="s">
        <v>295</v>
      </c>
      <c r="C377" s="106" t="s">
        <v>306</v>
      </c>
      <c r="D377" s="107">
        <v>1</v>
      </c>
      <c r="E377" s="105" t="s">
        <v>13</v>
      </c>
      <c r="F377" s="108">
        <v>100</v>
      </c>
      <c r="G377" s="109">
        <f t="shared" si="10"/>
        <v>100</v>
      </c>
      <c r="H377" s="114"/>
      <c r="I377" s="115"/>
      <c r="J377" s="155"/>
      <c r="K377" s="53"/>
    </row>
    <row r="378" spans="1:11">
      <c r="A378" s="104">
        <v>18</v>
      </c>
      <c r="B378" s="105" t="s">
        <v>296</v>
      </c>
      <c r="C378" s="106" t="s">
        <v>701</v>
      </c>
      <c r="D378" s="107">
        <v>0.24</v>
      </c>
      <c r="E378" s="105" t="s">
        <v>58</v>
      </c>
      <c r="F378" s="108">
        <v>13856.7</v>
      </c>
      <c r="G378" s="109">
        <f t="shared" si="10"/>
        <v>3325.6080000000002</v>
      </c>
      <c r="H378" s="114"/>
      <c r="I378" s="115"/>
      <c r="J378" s="155"/>
      <c r="K378" s="53"/>
    </row>
    <row r="379" spans="1:11">
      <c r="A379" s="104">
        <v>19</v>
      </c>
      <c r="B379" s="105" t="s">
        <v>315</v>
      </c>
      <c r="C379" s="106" t="s">
        <v>713</v>
      </c>
      <c r="D379" s="107">
        <v>8</v>
      </c>
      <c r="E379" s="105" t="s">
        <v>13</v>
      </c>
      <c r="F379" s="108">
        <v>1435.81</v>
      </c>
      <c r="G379" s="109">
        <f t="shared" si="10"/>
        <v>11486.48</v>
      </c>
      <c r="H379" s="114"/>
      <c r="I379" s="115"/>
      <c r="J379" s="155"/>
      <c r="K379" s="53"/>
    </row>
    <row r="380" spans="1:11">
      <c r="A380" s="104">
        <v>20</v>
      </c>
      <c r="B380" s="105" t="s">
        <v>316</v>
      </c>
      <c r="C380" s="7" t="s">
        <v>714</v>
      </c>
      <c r="D380" s="107">
        <v>60</v>
      </c>
      <c r="E380" s="105" t="s">
        <v>59</v>
      </c>
      <c r="F380" s="11">
        <v>740</v>
      </c>
      <c r="G380" s="109">
        <f t="shared" si="10"/>
        <v>44400</v>
      </c>
      <c r="H380" s="175" t="s">
        <v>715</v>
      </c>
      <c r="I380" s="115"/>
      <c r="J380" s="155"/>
    </row>
    <row r="381" spans="1:11">
      <c r="A381" s="104">
        <v>21</v>
      </c>
      <c r="B381" s="55" t="s">
        <v>96</v>
      </c>
      <c r="C381" s="173" t="s">
        <v>233</v>
      </c>
      <c r="D381" s="107">
        <v>12</v>
      </c>
      <c r="E381" s="55" t="s">
        <v>13</v>
      </c>
      <c r="F381" s="174">
        <v>76</v>
      </c>
      <c r="G381" s="109">
        <f t="shared" si="10"/>
        <v>912</v>
      </c>
      <c r="H381" s="114"/>
      <c r="I381" s="115"/>
      <c r="J381" s="155"/>
    </row>
    <row r="382" spans="1:11">
      <c r="A382" s="104">
        <v>22</v>
      </c>
      <c r="B382" s="105" t="s">
        <v>97</v>
      </c>
      <c r="C382" s="106" t="s">
        <v>234</v>
      </c>
      <c r="D382" s="107">
        <v>12</v>
      </c>
      <c r="E382" s="105" t="s">
        <v>13</v>
      </c>
      <c r="F382" s="108">
        <v>50</v>
      </c>
      <c r="G382" s="109">
        <f t="shared" si="10"/>
        <v>600</v>
      </c>
      <c r="H382" s="114"/>
      <c r="I382" s="115"/>
      <c r="J382" s="155"/>
    </row>
    <row r="383" spans="1:11" s="134" customFormat="1">
      <c r="A383" s="104">
        <v>23</v>
      </c>
      <c r="B383" s="28" t="s">
        <v>98</v>
      </c>
      <c r="C383" s="33" t="s">
        <v>381</v>
      </c>
      <c r="D383" s="36">
        <v>6</v>
      </c>
      <c r="E383" s="28" t="s">
        <v>13</v>
      </c>
      <c r="F383" s="167">
        <v>990.68</v>
      </c>
      <c r="G383" s="109">
        <f t="shared" si="10"/>
        <v>5944.08</v>
      </c>
    </row>
    <row r="384" spans="1:11" s="134" customFormat="1">
      <c r="A384" s="104">
        <v>24</v>
      </c>
      <c r="B384" s="28" t="s">
        <v>149</v>
      </c>
      <c r="C384" s="33" t="s">
        <v>605</v>
      </c>
      <c r="D384" s="36">
        <v>6</v>
      </c>
      <c r="E384" s="28" t="s">
        <v>13</v>
      </c>
      <c r="F384" s="167">
        <v>512.54999999999995</v>
      </c>
      <c r="G384" s="109">
        <f t="shared" si="10"/>
        <v>3075.2999999999997</v>
      </c>
    </row>
    <row r="385" spans="1:10">
      <c r="A385" s="104">
        <v>25</v>
      </c>
      <c r="B385" s="105" t="s">
        <v>220</v>
      </c>
      <c r="C385" s="7" t="s">
        <v>443</v>
      </c>
      <c r="D385" s="107">
        <v>6</v>
      </c>
      <c r="E385" s="105" t="s">
        <v>13</v>
      </c>
      <c r="F385" s="108">
        <v>2643.83</v>
      </c>
      <c r="G385" s="109">
        <f t="shared" si="10"/>
        <v>15862.98</v>
      </c>
      <c r="H385" s="114"/>
      <c r="I385" s="115"/>
      <c r="J385" s="155"/>
    </row>
    <row r="386" spans="1:10">
      <c r="A386" s="104">
        <v>26</v>
      </c>
      <c r="B386" s="28" t="s">
        <v>26</v>
      </c>
      <c r="C386" s="116" t="s">
        <v>606</v>
      </c>
      <c r="D386" s="36">
        <v>8.2899999999999991</v>
      </c>
      <c r="E386" s="28" t="s">
        <v>27</v>
      </c>
      <c r="F386" s="45">
        <v>6579</v>
      </c>
      <c r="G386" s="109">
        <f t="shared" si="10"/>
        <v>54539.909999999996</v>
      </c>
      <c r="H386" s="118" t="s">
        <v>203</v>
      </c>
      <c r="I386" s="119"/>
      <c r="J386" s="121"/>
    </row>
    <row r="387" spans="1:10" s="169" customFormat="1">
      <c r="A387" s="104">
        <v>27</v>
      </c>
      <c r="B387" s="28" t="s">
        <v>29</v>
      </c>
      <c r="C387" s="33" t="s">
        <v>28</v>
      </c>
      <c r="D387" s="176">
        <v>3.4660000000000002</v>
      </c>
      <c r="E387" s="28" t="s">
        <v>30</v>
      </c>
      <c r="F387" s="36">
        <v>373</v>
      </c>
      <c r="G387" s="109">
        <f t="shared" si="10"/>
        <v>1292.818</v>
      </c>
      <c r="H387" s="118"/>
      <c r="I387" s="168"/>
      <c r="J387" s="168"/>
    </row>
    <row r="388" spans="1:10">
      <c r="A388" s="104">
        <v>28</v>
      </c>
      <c r="B388" s="28" t="s">
        <v>31</v>
      </c>
      <c r="C388" s="116" t="s">
        <v>607</v>
      </c>
      <c r="D388" s="36">
        <v>6</v>
      </c>
      <c r="E388" s="28" t="s">
        <v>13</v>
      </c>
      <c r="F388" s="43">
        <v>48</v>
      </c>
      <c r="G388" s="109">
        <f t="shared" si="10"/>
        <v>288</v>
      </c>
      <c r="H388" s="114"/>
      <c r="I388" s="115"/>
      <c r="J388" s="155"/>
    </row>
    <row r="389" spans="1:10">
      <c r="A389" s="104">
        <v>29</v>
      </c>
      <c r="B389" s="105" t="s">
        <v>33</v>
      </c>
      <c r="C389" s="106" t="s">
        <v>32</v>
      </c>
      <c r="D389" s="107">
        <v>2.645</v>
      </c>
      <c r="E389" s="105" t="s">
        <v>311</v>
      </c>
      <c r="F389" s="108">
        <v>221</v>
      </c>
      <c r="G389" s="109">
        <f t="shared" si="10"/>
        <v>584.54499999999996</v>
      </c>
      <c r="H389" s="114"/>
      <c r="I389" s="115"/>
      <c r="J389" s="155"/>
    </row>
    <row r="390" spans="1:10">
      <c r="A390" s="104">
        <v>30</v>
      </c>
      <c r="B390" s="105" t="s">
        <v>35</v>
      </c>
      <c r="C390" s="106" t="s">
        <v>34</v>
      </c>
      <c r="D390" s="107">
        <v>2.645</v>
      </c>
      <c r="E390" s="105" t="s">
        <v>311</v>
      </c>
      <c r="F390" s="108">
        <v>185</v>
      </c>
      <c r="G390" s="109">
        <f t="shared" si="10"/>
        <v>489.32499999999999</v>
      </c>
      <c r="H390" s="114"/>
      <c r="I390" s="115"/>
      <c r="J390" s="155"/>
    </row>
    <row r="391" spans="1:10">
      <c r="A391" s="104">
        <v>31</v>
      </c>
      <c r="B391" s="28" t="s">
        <v>15</v>
      </c>
      <c r="C391" s="116" t="s">
        <v>610</v>
      </c>
      <c r="D391" s="36">
        <v>5.6449999999999996</v>
      </c>
      <c r="E391" s="28" t="s">
        <v>238</v>
      </c>
      <c r="F391" s="43">
        <v>412.08</v>
      </c>
      <c r="G391" s="109">
        <f t="shared" si="10"/>
        <v>2326.1915999999997</v>
      </c>
      <c r="H391" s="114"/>
      <c r="I391" s="115"/>
      <c r="J391" s="155"/>
    </row>
    <row r="392" spans="1:10">
      <c r="A392" s="104">
        <v>32</v>
      </c>
      <c r="B392" s="28" t="s">
        <v>156</v>
      </c>
      <c r="C392" s="116" t="s">
        <v>608</v>
      </c>
      <c r="D392" s="36">
        <v>2.645</v>
      </c>
      <c r="E392" s="28" t="s">
        <v>16</v>
      </c>
      <c r="F392" s="45">
        <v>3426</v>
      </c>
      <c r="G392" s="109">
        <f t="shared" si="10"/>
        <v>9061.77</v>
      </c>
      <c r="H392" s="114"/>
      <c r="I392" s="115"/>
      <c r="J392" s="155"/>
    </row>
    <row r="393" spans="1:10">
      <c r="A393" s="104">
        <v>33</v>
      </c>
      <c r="B393" s="105" t="s">
        <v>20</v>
      </c>
      <c r="C393" s="7" t="s">
        <v>611</v>
      </c>
      <c r="D393" s="177">
        <v>5.1449999999999996</v>
      </c>
      <c r="E393" s="105" t="s">
        <v>16</v>
      </c>
      <c r="F393" s="11">
        <v>2181</v>
      </c>
      <c r="G393" s="109">
        <f t="shared" si="10"/>
        <v>11221.244999999999</v>
      </c>
      <c r="H393" s="114"/>
      <c r="I393" s="115"/>
      <c r="J393" s="155"/>
    </row>
    <row r="394" spans="1:10">
      <c r="A394" s="104">
        <v>34</v>
      </c>
      <c r="B394" s="105" t="s">
        <v>22</v>
      </c>
      <c r="C394" s="7" t="s">
        <v>614</v>
      </c>
      <c r="D394" s="177">
        <v>5.1449999999999996</v>
      </c>
      <c r="E394" s="105" t="s">
        <v>16</v>
      </c>
      <c r="F394" s="11">
        <v>1293</v>
      </c>
      <c r="G394" s="109">
        <f t="shared" si="10"/>
        <v>6652.4849999999997</v>
      </c>
      <c r="H394" s="114"/>
      <c r="I394" s="115"/>
      <c r="J394" s="155"/>
    </row>
    <row r="395" spans="1:10">
      <c r="A395" s="104">
        <v>35</v>
      </c>
      <c r="B395" s="105" t="s">
        <v>21</v>
      </c>
      <c r="C395" s="7" t="s">
        <v>613</v>
      </c>
      <c r="D395" s="177">
        <v>5.1449999999999996</v>
      </c>
      <c r="E395" s="105" t="s">
        <v>16</v>
      </c>
      <c r="F395" s="11">
        <v>851</v>
      </c>
      <c r="G395" s="109">
        <f t="shared" si="10"/>
        <v>4378.3949999999995</v>
      </c>
      <c r="H395" s="114"/>
      <c r="I395" s="115"/>
      <c r="J395" s="155"/>
    </row>
    <row r="396" spans="1:10">
      <c r="A396" s="104">
        <v>36</v>
      </c>
      <c r="B396" s="105" t="s">
        <v>24</v>
      </c>
      <c r="C396" s="7" t="s">
        <v>615</v>
      </c>
      <c r="D396" s="177">
        <v>5.1449999999999996</v>
      </c>
      <c r="E396" s="105" t="s">
        <v>16</v>
      </c>
      <c r="F396" s="11">
        <v>482</v>
      </c>
      <c r="G396" s="109">
        <f t="shared" si="10"/>
        <v>2479.89</v>
      </c>
      <c r="H396" s="114"/>
      <c r="I396" s="115"/>
      <c r="J396" s="155"/>
    </row>
    <row r="397" spans="1:10">
      <c r="A397" s="104">
        <v>37</v>
      </c>
      <c r="B397" s="105" t="s">
        <v>181</v>
      </c>
      <c r="C397" s="7" t="s">
        <v>628</v>
      </c>
      <c r="D397" s="107">
        <v>150</v>
      </c>
      <c r="E397" s="105" t="s">
        <v>56</v>
      </c>
      <c r="F397" s="11">
        <v>105</v>
      </c>
      <c r="G397" s="109">
        <f t="shared" si="10"/>
        <v>15750</v>
      </c>
      <c r="H397" s="114" t="s">
        <v>716</v>
      </c>
      <c r="I397" s="115"/>
      <c r="J397" s="155"/>
    </row>
    <row r="398" spans="1:10">
      <c r="A398" s="104">
        <v>38</v>
      </c>
      <c r="B398" s="105" t="s">
        <v>223</v>
      </c>
      <c r="C398" s="106" t="s">
        <v>629</v>
      </c>
      <c r="D398" s="107">
        <v>250</v>
      </c>
      <c r="E398" s="105" t="s">
        <v>59</v>
      </c>
      <c r="F398" s="11">
        <v>14.03</v>
      </c>
      <c r="G398" s="109">
        <f t="shared" si="10"/>
        <v>3507.5</v>
      </c>
      <c r="H398" s="114" t="s">
        <v>203</v>
      </c>
      <c r="I398" s="115"/>
      <c r="J398" s="155"/>
    </row>
    <row r="399" spans="1:10">
      <c r="A399" s="104">
        <v>39</v>
      </c>
      <c r="B399" s="105" t="s">
        <v>300</v>
      </c>
      <c r="C399" s="7" t="s">
        <v>444</v>
      </c>
      <c r="D399" s="107">
        <v>21</v>
      </c>
      <c r="E399" s="105" t="s">
        <v>717</v>
      </c>
      <c r="F399" s="108">
        <v>698</v>
      </c>
      <c r="G399" s="109">
        <f t="shared" si="10"/>
        <v>14658</v>
      </c>
      <c r="H399" s="114" t="s">
        <v>718</v>
      </c>
      <c r="I399" s="115"/>
      <c r="J399" s="155"/>
    </row>
    <row r="400" spans="1:10">
      <c r="A400" s="104">
        <v>40</v>
      </c>
      <c r="B400" s="105" t="s">
        <v>75</v>
      </c>
      <c r="C400" s="7" t="s">
        <v>588</v>
      </c>
      <c r="D400" s="107">
        <v>21</v>
      </c>
      <c r="E400" s="105" t="s">
        <v>13</v>
      </c>
      <c r="F400" s="108">
        <v>1234.2</v>
      </c>
      <c r="G400" s="109">
        <f t="shared" si="10"/>
        <v>25918.2</v>
      </c>
      <c r="I400" s="115"/>
      <c r="J400" s="155"/>
    </row>
    <row r="401" spans="1:10">
      <c r="A401" s="104">
        <v>41</v>
      </c>
      <c r="B401" s="105" t="s">
        <v>76</v>
      </c>
      <c r="C401" s="7" t="s">
        <v>589</v>
      </c>
      <c r="D401" s="107">
        <v>21</v>
      </c>
      <c r="E401" s="105" t="s">
        <v>13</v>
      </c>
      <c r="F401" s="11">
        <v>386</v>
      </c>
      <c r="G401" s="109">
        <f t="shared" si="10"/>
        <v>8106</v>
      </c>
      <c r="H401" s="114"/>
      <c r="I401" s="115"/>
      <c r="J401" s="155"/>
    </row>
    <row r="402" spans="1:10">
      <c r="A402" s="104">
        <v>42</v>
      </c>
      <c r="B402" s="105" t="s">
        <v>260</v>
      </c>
      <c r="C402" s="7" t="s">
        <v>277</v>
      </c>
      <c r="D402" s="107">
        <v>12</v>
      </c>
      <c r="E402" s="105" t="s">
        <v>13</v>
      </c>
      <c r="F402" s="11">
        <v>53</v>
      </c>
      <c r="G402" s="109">
        <f t="shared" si="10"/>
        <v>636</v>
      </c>
      <c r="H402" s="114"/>
      <c r="I402" s="115"/>
      <c r="J402" s="155"/>
    </row>
    <row r="403" spans="1:10">
      <c r="A403" s="104">
        <v>43</v>
      </c>
      <c r="B403" s="105" t="s">
        <v>168</v>
      </c>
      <c r="C403" s="7" t="s">
        <v>229</v>
      </c>
      <c r="D403" s="107">
        <v>150</v>
      </c>
      <c r="E403" s="105" t="s">
        <v>56</v>
      </c>
      <c r="F403" s="11">
        <v>117.5</v>
      </c>
      <c r="G403" s="109">
        <f t="shared" si="10"/>
        <v>17625</v>
      </c>
      <c r="H403" s="114"/>
      <c r="I403" s="115"/>
      <c r="J403" s="155"/>
    </row>
    <row r="404" spans="1:10" s="134" customFormat="1">
      <c r="A404" s="104">
        <v>44</v>
      </c>
      <c r="B404" s="28" t="s">
        <v>98</v>
      </c>
      <c r="C404" s="33" t="s">
        <v>381</v>
      </c>
      <c r="D404" s="36">
        <v>80</v>
      </c>
      <c r="E404" s="28" t="s">
        <v>13</v>
      </c>
      <c r="F404" s="167">
        <v>990.68</v>
      </c>
      <c r="G404" s="109">
        <f t="shared" si="10"/>
        <v>79254.399999999994</v>
      </c>
    </row>
    <row r="405" spans="1:10" s="134" customFormat="1">
      <c r="A405" s="104">
        <v>45</v>
      </c>
      <c r="B405" s="28" t="s">
        <v>317</v>
      </c>
      <c r="C405" s="33" t="s">
        <v>719</v>
      </c>
      <c r="D405" s="36">
        <v>80</v>
      </c>
      <c r="E405" s="28" t="s">
        <v>13</v>
      </c>
      <c r="F405" s="167">
        <v>4336.8500000000004</v>
      </c>
      <c r="G405" s="109">
        <f t="shared" si="10"/>
        <v>346948</v>
      </c>
    </row>
    <row r="406" spans="1:10">
      <c r="A406" s="104">
        <v>46</v>
      </c>
      <c r="B406" s="28" t="s">
        <v>26</v>
      </c>
      <c r="C406" s="116" t="s">
        <v>606</v>
      </c>
      <c r="D406" s="36">
        <v>104.8</v>
      </c>
      <c r="E406" s="28" t="s">
        <v>27</v>
      </c>
      <c r="F406" s="45">
        <v>6579</v>
      </c>
      <c r="G406" s="109">
        <f t="shared" si="10"/>
        <v>689479.2</v>
      </c>
      <c r="H406" s="118" t="s">
        <v>203</v>
      </c>
      <c r="I406" s="119"/>
      <c r="J406" s="121"/>
    </row>
    <row r="407" spans="1:10" s="134" customFormat="1">
      <c r="A407" s="104">
        <v>47</v>
      </c>
      <c r="B407" s="28" t="s">
        <v>318</v>
      </c>
      <c r="C407" s="116" t="s">
        <v>334</v>
      </c>
      <c r="D407" s="36">
        <v>100</v>
      </c>
      <c r="E407" s="28" t="s">
        <v>13</v>
      </c>
      <c r="F407" s="43">
        <v>182</v>
      </c>
      <c r="G407" s="109">
        <f t="shared" si="10"/>
        <v>18200</v>
      </c>
    </row>
    <row r="408" spans="1:10" s="134" customFormat="1">
      <c r="A408" s="104">
        <v>48</v>
      </c>
      <c r="B408" s="28" t="s">
        <v>319</v>
      </c>
      <c r="C408" s="116" t="s">
        <v>335</v>
      </c>
      <c r="D408" s="36">
        <v>100</v>
      </c>
      <c r="E408" s="28" t="s">
        <v>13</v>
      </c>
      <c r="F408" s="43">
        <v>91</v>
      </c>
      <c r="G408" s="109">
        <f t="shared" si="10"/>
        <v>9100</v>
      </c>
    </row>
    <row r="409" spans="1:10" s="134" customFormat="1">
      <c r="A409" s="104">
        <v>49</v>
      </c>
      <c r="B409" s="28" t="s">
        <v>19</v>
      </c>
      <c r="C409" s="33" t="s">
        <v>630</v>
      </c>
      <c r="D409" s="36">
        <v>20</v>
      </c>
      <c r="E409" s="28" t="s">
        <v>13</v>
      </c>
      <c r="F409" s="167">
        <v>928</v>
      </c>
      <c r="G409" s="109">
        <f t="shared" si="10"/>
        <v>18560</v>
      </c>
      <c r="H409" s="134">
        <f>104.8/80</f>
        <v>1.31</v>
      </c>
    </row>
    <row r="410" spans="1:10">
      <c r="A410" s="104">
        <v>50</v>
      </c>
      <c r="B410" s="28" t="s">
        <v>320</v>
      </c>
      <c r="C410" s="116" t="s">
        <v>720</v>
      </c>
      <c r="D410" s="36">
        <v>20</v>
      </c>
      <c r="E410" s="28"/>
      <c r="F410" s="45">
        <v>2400</v>
      </c>
      <c r="G410" s="109">
        <f t="shared" si="10"/>
        <v>48000</v>
      </c>
      <c r="H410" s="118"/>
      <c r="I410" s="119"/>
      <c r="J410" s="121"/>
    </row>
    <row r="411" spans="1:10">
      <c r="A411" s="104">
        <v>51</v>
      </c>
      <c r="B411" s="105" t="s">
        <v>26</v>
      </c>
      <c r="C411" s="7" t="s">
        <v>606</v>
      </c>
      <c r="D411" s="107">
        <v>21</v>
      </c>
      <c r="E411" s="105" t="s">
        <v>27</v>
      </c>
      <c r="F411" s="11">
        <v>6579</v>
      </c>
      <c r="G411" s="109">
        <f t="shared" si="10"/>
        <v>138159</v>
      </c>
      <c r="H411" s="114" t="s">
        <v>203</v>
      </c>
      <c r="I411" s="115"/>
      <c r="J411" s="155"/>
    </row>
    <row r="412" spans="1:10" s="134" customFormat="1">
      <c r="A412" s="104">
        <v>52</v>
      </c>
      <c r="B412" s="28" t="s">
        <v>321</v>
      </c>
      <c r="C412" s="33" t="s">
        <v>721</v>
      </c>
      <c r="D412" s="36">
        <v>11</v>
      </c>
      <c r="E412" s="28" t="s">
        <v>79</v>
      </c>
      <c r="F412" s="167">
        <v>584</v>
      </c>
      <c r="G412" s="109">
        <f t="shared" si="10"/>
        <v>6424</v>
      </c>
    </row>
    <row r="413" spans="1:10">
      <c r="A413" s="104">
        <v>53</v>
      </c>
      <c r="B413" s="28" t="s">
        <v>322</v>
      </c>
      <c r="C413" s="116" t="s">
        <v>722</v>
      </c>
      <c r="D413" s="36">
        <v>6</v>
      </c>
      <c r="E413" s="28" t="s">
        <v>79</v>
      </c>
      <c r="F413" s="45">
        <v>438</v>
      </c>
      <c r="G413" s="109">
        <f t="shared" si="10"/>
        <v>2628</v>
      </c>
      <c r="H413" s="118"/>
      <c r="I413" s="119"/>
      <c r="J413" s="121"/>
    </row>
    <row r="414" spans="1:10">
      <c r="A414" s="104">
        <v>54</v>
      </c>
      <c r="B414" s="105" t="s">
        <v>39</v>
      </c>
      <c r="C414" s="7" t="s">
        <v>577</v>
      </c>
      <c r="D414" s="107">
        <v>11</v>
      </c>
      <c r="E414" s="105" t="s">
        <v>13</v>
      </c>
      <c r="F414" s="11">
        <v>3299.7</v>
      </c>
      <c r="G414" s="109">
        <f t="shared" si="10"/>
        <v>36296.699999999997</v>
      </c>
      <c r="H414" s="114"/>
      <c r="I414" s="115"/>
      <c r="J414" s="155"/>
    </row>
    <row r="415" spans="1:10" s="134" customFormat="1">
      <c r="A415" s="104">
        <v>55</v>
      </c>
      <c r="B415" s="28" t="s">
        <v>323</v>
      </c>
      <c r="C415" s="33" t="s">
        <v>723</v>
      </c>
      <c r="D415" s="36">
        <v>15</v>
      </c>
      <c r="E415" s="28" t="s">
        <v>13</v>
      </c>
      <c r="F415" s="167">
        <v>3215</v>
      </c>
      <c r="G415" s="109">
        <f t="shared" si="10"/>
        <v>48225</v>
      </c>
    </row>
    <row r="416" spans="1:10">
      <c r="A416" s="104">
        <v>56</v>
      </c>
      <c r="B416" s="28" t="s">
        <v>324</v>
      </c>
      <c r="C416" s="116" t="s">
        <v>724</v>
      </c>
      <c r="D416" s="36">
        <v>15</v>
      </c>
      <c r="E416" s="28" t="s">
        <v>13</v>
      </c>
      <c r="F416" s="45">
        <v>1800</v>
      </c>
      <c r="G416" s="109">
        <f t="shared" si="10"/>
        <v>27000</v>
      </c>
      <c r="H416" s="118"/>
      <c r="I416" s="119"/>
      <c r="J416" s="121"/>
    </row>
    <row r="417" spans="1:10">
      <c r="A417" s="104">
        <v>57</v>
      </c>
      <c r="B417" s="105" t="s">
        <v>325</v>
      </c>
      <c r="C417" s="7" t="s">
        <v>336</v>
      </c>
      <c r="D417" s="107">
        <v>150</v>
      </c>
      <c r="E417" s="105" t="s">
        <v>13</v>
      </c>
      <c r="F417" s="11">
        <v>800</v>
      </c>
      <c r="G417" s="109">
        <f t="shared" si="10"/>
        <v>120000</v>
      </c>
      <c r="H417" s="114"/>
      <c r="I417" s="115"/>
      <c r="J417" s="155"/>
    </row>
    <row r="418" spans="1:10" s="134" customFormat="1">
      <c r="A418" s="104">
        <v>58</v>
      </c>
      <c r="B418" s="28" t="s">
        <v>326</v>
      </c>
      <c r="C418" s="33" t="s">
        <v>725</v>
      </c>
      <c r="D418" s="36">
        <v>300</v>
      </c>
      <c r="E418" s="28" t="s">
        <v>13</v>
      </c>
      <c r="F418" s="167">
        <v>1661</v>
      </c>
      <c r="G418" s="109">
        <f t="shared" si="10"/>
        <v>498300</v>
      </c>
    </row>
    <row r="419" spans="1:10">
      <c r="A419" s="104">
        <v>59</v>
      </c>
      <c r="B419" s="28" t="s">
        <v>327</v>
      </c>
      <c r="C419" s="116" t="s">
        <v>726</v>
      </c>
      <c r="D419" s="36">
        <v>40</v>
      </c>
      <c r="E419" s="28" t="s">
        <v>13</v>
      </c>
      <c r="F419" s="45">
        <v>2124</v>
      </c>
      <c r="G419" s="109">
        <f t="shared" si="10"/>
        <v>84960</v>
      </c>
      <c r="H419" s="118"/>
      <c r="I419" s="119"/>
      <c r="J419" s="121"/>
    </row>
    <row r="420" spans="1:10">
      <c r="A420" s="104">
        <v>60</v>
      </c>
      <c r="B420" s="105" t="s">
        <v>328</v>
      </c>
      <c r="C420" s="7" t="s">
        <v>337</v>
      </c>
      <c r="D420" s="107">
        <v>340</v>
      </c>
      <c r="E420" s="105" t="s">
        <v>13</v>
      </c>
      <c r="F420" s="11">
        <v>158</v>
      </c>
      <c r="G420" s="109">
        <f t="shared" si="10"/>
        <v>53720</v>
      </c>
      <c r="H420" s="114"/>
      <c r="I420" s="115"/>
      <c r="J420" s="155"/>
    </row>
    <row r="421" spans="1:10" s="134" customFormat="1">
      <c r="A421" s="104">
        <v>61</v>
      </c>
      <c r="B421" s="28" t="s">
        <v>329</v>
      </c>
      <c r="C421" s="33" t="s">
        <v>338</v>
      </c>
      <c r="D421" s="36">
        <v>340</v>
      </c>
      <c r="E421" s="28" t="s">
        <v>13</v>
      </c>
      <c r="F421" s="167">
        <v>55</v>
      </c>
      <c r="G421" s="109">
        <f t="shared" si="10"/>
        <v>18700</v>
      </c>
    </row>
    <row r="422" spans="1:10">
      <c r="A422" s="104">
        <v>62</v>
      </c>
      <c r="B422" s="28" t="s">
        <v>168</v>
      </c>
      <c r="C422" s="116" t="s">
        <v>229</v>
      </c>
      <c r="D422" s="36">
        <v>100</v>
      </c>
      <c r="E422" s="28" t="s">
        <v>56</v>
      </c>
      <c r="F422" s="45">
        <v>117.5</v>
      </c>
      <c r="G422" s="109">
        <f t="shared" si="10"/>
        <v>11750</v>
      </c>
      <c r="H422" s="118"/>
      <c r="I422" s="119"/>
      <c r="J422" s="121"/>
    </row>
    <row r="423" spans="1:10">
      <c r="A423" s="104">
        <v>63</v>
      </c>
      <c r="B423" s="105" t="s">
        <v>330</v>
      </c>
      <c r="C423" s="7" t="s">
        <v>339</v>
      </c>
      <c r="D423" s="107">
        <v>60</v>
      </c>
      <c r="E423" s="105" t="s">
        <v>13</v>
      </c>
      <c r="F423" s="11">
        <v>13</v>
      </c>
      <c r="G423" s="109">
        <f t="shared" si="10"/>
        <v>780</v>
      </c>
      <c r="H423" s="114"/>
      <c r="I423" s="115"/>
      <c r="J423" s="155"/>
    </row>
    <row r="424" spans="1:10">
      <c r="A424" s="104">
        <v>64</v>
      </c>
      <c r="B424" s="28" t="s">
        <v>331</v>
      </c>
      <c r="C424" s="116" t="s">
        <v>340</v>
      </c>
      <c r="D424" s="36">
        <v>16</v>
      </c>
      <c r="E424" s="28" t="s">
        <v>13</v>
      </c>
      <c r="F424" s="45">
        <v>500</v>
      </c>
      <c r="G424" s="109">
        <f t="shared" si="10"/>
        <v>8000</v>
      </c>
      <c r="H424" s="118"/>
      <c r="I424" s="119"/>
      <c r="J424" s="121"/>
    </row>
    <row r="425" spans="1:10">
      <c r="A425" s="104">
        <v>65</v>
      </c>
      <c r="B425" s="105" t="s">
        <v>332</v>
      </c>
      <c r="C425" s="7" t="s">
        <v>727</v>
      </c>
      <c r="D425" s="107">
        <v>5.0999999999999996</v>
      </c>
      <c r="E425" s="105" t="s">
        <v>58</v>
      </c>
      <c r="F425" s="11">
        <v>41876.1</v>
      </c>
      <c r="G425" s="109">
        <f t="shared" si="10"/>
        <v>213568.11</v>
      </c>
      <c r="H425" s="114"/>
      <c r="I425" s="115"/>
      <c r="J425" s="155"/>
    </row>
    <row r="426" spans="1:10">
      <c r="A426" s="263" t="s">
        <v>661</v>
      </c>
      <c r="B426" s="264"/>
      <c r="C426" s="264"/>
      <c r="D426" s="264"/>
      <c r="E426" s="264"/>
      <c r="F426" s="264"/>
      <c r="G426" s="109">
        <f>SUM(G361:G425)</f>
        <v>3880706.6325999997</v>
      </c>
      <c r="H426" s="114"/>
      <c r="I426" s="115"/>
      <c r="J426" s="155"/>
    </row>
    <row r="427" spans="1:10">
      <c r="A427" s="265" t="s">
        <v>728</v>
      </c>
      <c r="B427" s="266"/>
      <c r="C427" s="266"/>
      <c r="D427" s="266"/>
      <c r="E427" s="266"/>
      <c r="F427" s="266"/>
      <c r="G427" s="267"/>
      <c r="H427" s="114"/>
      <c r="I427" s="115"/>
      <c r="J427" s="155"/>
    </row>
    <row r="428" spans="1:10">
      <c r="A428" s="104">
        <v>1</v>
      </c>
      <c r="B428" s="105" t="s">
        <v>729</v>
      </c>
      <c r="C428" s="106" t="s">
        <v>730</v>
      </c>
      <c r="D428" s="128">
        <v>1400</v>
      </c>
      <c r="E428" s="105" t="s">
        <v>59</v>
      </c>
      <c r="F428" s="129">
        <v>2275</v>
      </c>
      <c r="G428" s="109">
        <f>D428*F428</f>
        <v>3185000</v>
      </c>
      <c r="H428" s="114"/>
      <c r="I428" s="115"/>
      <c r="J428" s="155"/>
    </row>
    <row r="429" spans="1:10">
      <c r="A429" s="271" t="s">
        <v>731</v>
      </c>
      <c r="B429" s="272"/>
      <c r="C429" s="272"/>
      <c r="D429" s="272"/>
      <c r="E429" s="272"/>
      <c r="F429" s="273"/>
      <c r="G429" s="109">
        <f>G428</f>
        <v>3185000</v>
      </c>
      <c r="H429" s="114"/>
      <c r="I429" s="115"/>
      <c r="J429" s="155"/>
    </row>
    <row r="430" spans="1:10">
      <c r="A430" s="250" t="s">
        <v>738</v>
      </c>
      <c r="B430" s="251"/>
      <c r="C430" s="251"/>
      <c r="D430" s="251"/>
      <c r="E430" s="251"/>
      <c r="F430" s="251"/>
      <c r="G430" s="152">
        <f>SUM(G429,G426,G359,G284,G209)</f>
        <v>29383455.329400003</v>
      </c>
      <c r="H430" s="114"/>
      <c r="I430" s="115"/>
      <c r="J430" s="155"/>
    </row>
    <row r="431" spans="1:10">
      <c r="A431" s="250" t="s">
        <v>186</v>
      </c>
      <c r="B431" s="251"/>
      <c r="C431" s="251"/>
      <c r="D431" s="251"/>
      <c r="E431" s="251"/>
      <c r="F431" s="251"/>
      <c r="G431" s="153">
        <f>G430*18%</f>
        <v>5289021.9592920002</v>
      </c>
      <c r="H431" s="114"/>
      <c r="I431" s="115"/>
      <c r="J431" s="155"/>
    </row>
    <row r="432" spans="1:10">
      <c r="A432" s="252" t="s">
        <v>732</v>
      </c>
      <c r="B432" s="253"/>
      <c r="C432" s="253"/>
      <c r="D432" s="253"/>
      <c r="E432" s="253"/>
      <c r="F432" s="253"/>
      <c r="G432" s="152">
        <f>G430+G431</f>
        <v>34672477.288692005</v>
      </c>
      <c r="H432" s="114"/>
      <c r="I432" s="115"/>
      <c r="J432" s="155"/>
    </row>
    <row r="433" spans="1:10">
      <c r="A433" s="252" t="s">
        <v>571</v>
      </c>
      <c r="B433" s="253"/>
      <c r="C433" s="253"/>
      <c r="D433" s="253"/>
      <c r="E433" s="253"/>
      <c r="F433" s="253"/>
      <c r="G433" s="152">
        <f>G84</f>
        <v>85863593.239199996</v>
      </c>
      <c r="H433" s="175"/>
      <c r="I433" s="115"/>
      <c r="J433" s="155"/>
    </row>
    <row r="434" spans="1:10">
      <c r="A434" s="254" t="s">
        <v>733</v>
      </c>
      <c r="B434" s="255"/>
      <c r="C434" s="255"/>
      <c r="D434" s="255"/>
      <c r="E434" s="255"/>
      <c r="F434" s="256"/>
      <c r="G434" s="152">
        <f>G433*10%</f>
        <v>8586359.3239200003</v>
      </c>
      <c r="H434" s="175"/>
      <c r="I434" s="115"/>
      <c r="J434" s="155"/>
    </row>
    <row r="435" spans="1:10">
      <c r="A435" s="257"/>
      <c r="B435" s="258"/>
      <c r="C435" s="258"/>
      <c r="D435" s="258"/>
      <c r="E435" s="258"/>
      <c r="F435" s="258"/>
      <c r="G435" s="259"/>
      <c r="H435" s="114"/>
      <c r="I435" s="115"/>
      <c r="J435" s="155"/>
    </row>
    <row r="436" spans="1:10">
      <c r="A436" s="250" t="s">
        <v>739</v>
      </c>
      <c r="B436" s="251"/>
      <c r="C436" s="251"/>
      <c r="D436" s="251"/>
      <c r="E436" s="251"/>
      <c r="F436" s="251"/>
      <c r="G436" s="178">
        <f>G434+G433+G432</f>
        <v>129122429.85181201</v>
      </c>
      <c r="H436" s="114"/>
      <c r="I436" s="115"/>
      <c r="J436" s="155"/>
    </row>
    <row r="437" spans="1:10">
      <c r="A437" s="104"/>
      <c r="B437" s="105"/>
      <c r="C437" s="106"/>
      <c r="D437" s="128"/>
      <c r="E437" s="105"/>
      <c r="F437" s="129"/>
      <c r="G437" s="109"/>
      <c r="H437" s="175"/>
      <c r="I437" s="115"/>
      <c r="J437" s="155"/>
    </row>
    <row r="438" spans="1:10" ht="15.75" thickBot="1">
      <c r="A438" s="179"/>
      <c r="B438" s="180"/>
      <c r="C438" s="181"/>
      <c r="D438" s="182"/>
      <c r="E438" s="180"/>
      <c r="F438" s="183"/>
      <c r="G438" s="184"/>
      <c r="H438" s="175"/>
      <c r="I438" s="115"/>
      <c r="J438" s="155"/>
    </row>
    <row r="439" spans="1:10">
      <c r="A439" s="142"/>
      <c r="B439" s="142"/>
      <c r="C439" s="143"/>
      <c r="D439" s="144"/>
      <c r="E439" s="142"/>
      <c r="F439" s="145"/>
      <c r="G439" s="185"/>
      <c r="H439" s="114"/>
      <c r="I439" s="115"/>
      <c r="J439" s="155"/>
    </row>
    <row r="440" spans="1:10">
      <c r="A440" s="105"/>
      <c r="B440" s="105"/>
      <c r="C440" s="106"/>
      <c r="D440" s="128"/>
      <c r="E440" s="105"/>
      <c r="F440" s="129"/>
      <c r="G440" s="130"/>
      <c r="H440" s="114"/>
      <c r="I440" s="115"/>
      <c r="J440" s="155"/>
    </row>
    <row r="441" spans="1:10">
      <c r="A441" s="105"/>
      <c r="B441" s="105"/>
      <c r="C441" s="106"/>
      <c r="D441" s="128"/>
      <c r="E441" s="105"/>
      <c r="F441" s="129"/>
      <c r="G441" s="130"/>
      <c r="H441" s="118"/>
      <c r="I441" s="119"/>
      <c r="J441" s="172"/>
    </row>
    <row r="442" spans="1:10">
      <c r="A442" s="105"/>
      <c r="B442" s="105"/>
      <c r="C442" s="106"/>
      <c r="D442" s="128"/>
      <c r="E442" s="105"/>
      <c r="F442" s="129"/>
      <c r="G442" s="130"/>
      <c r="H442" s="118"/>
      <c r="I442" s="119"/>
      <c r="J442" s="121"/>
    </row>
    <row r="443" spans="1:10">
      <c r="A443" s="105"/>
      <c r="B443" s="105"/>
      <c r="C443" s="106"/>
      <c r="D443" s="128"/>
      <c r="E443" s="105"/>
      <c r="F443" s="129"/>
      <c r="G443" s="130"/>
      <c r="H443" s="114"/>
      <c r="I443" s="115"/>
      <c r="J443" s="155"/>
    </row>
    <row r="444" spans="1:10">
      <c r="A444" s="105"/>
      <c r="B444" s="105"/>
      <c r="C444" s="106"/>
      <c r="D444" s="128"/>
      <c r="E444" s="105"/>
      <c r="F444" s="129"/>
      <c r="G444" s="130"/>
      <c r="H444" s="114"/>
      <c r="I444" s="115"/>
      <c r="J444" s="155"/>
    </row>
    <row r="445" spans="1:10">
      <c r="A445" s="105"/>
      <c r="B445" s="105"/>
      <c r="C445" s="106"/>
      <c r="D445" s="128"/>
      <c r="E445" s="105"/>
      <c r="F445" s="129"/>
      <c r="G445" s="130"/>
      <c r="H445" s="175"/>
      <c r="I445" s="115"/>
      <c r="J445" s="155"/>
    </row>
    <row r="446" spans="1:10">
      <c r="A446" s="105"/>
      <c r="B446" s="105"/>
      <c r="C446" s="106"/>
      <c r="D446" s="128"/>
      <c r="E446" s="105"/>
      <c r="F446" s="129"/>
      <c r="G446" s="130"/>
      <c r="H446" s="114"/>
      <c r="I446" s="115"/>
      <c r="J446" s="155"/>
    </row>
    <row r="447" spans="1:10">
      <c r="A447" s="105"/>
      <c r="B447" s="105"/>
      <c r="C447" s="106"/>
      <c r="D447" s="128"/>
      <c r="E447" s="105"/>
      <c r="F447" s="129"/>
      <c r="G447" s="130"/>
      <c r="H447" s="114"/>
      <c r="I447" s="115"/>
      <c r="J447" s="155"/>
    </row>
    <row r="448" spans="1:10">
      <c r="A448" s="105"/>
      <c r="B448" s="105"/>
      <c r="C448" s="106"/>
      <c r="D448" s="128"/>
      <c r="E448" s="105"/>
      <c r="F448" s="129"/>
      <c r="G448" s="130"/>
      <c r="H448" s="175"/>
      <c r="I448" s="115"/>
      <c r="J448" s="155"/>
    </row>
    <row r="449" spans="1:10">
      <c r="A449" s="105"/>
      <c r="B449" s="105"/>
      <c r="C449" s="106"/>
      <c r="D449" s="128"/>
      <c r="E449" s="105"/>
      <c r="F449" s="129"/>
      <c r="G449" s="130"/>
      <c r="H449" s="114"/>
      <c r="I449" s="115"/>
      <c r="J449" s="155"/>
    </row>
    <row r="450" spans="1:10">
      <c r="A450" s="105"/>
      <c r="B450" s="105"/>
      <c r="C450" s="106"/>
      <c r="D450" s="128"/>
      <c r="E450" s="105"/>
      <c r="F450" s="129"/>
      <c r="G450" s="130"/>
      <c r="H450" s="114"/>
      <c r="I450" s="115"/>
      <c r="J450" s="155"/>
    </row>
    <row r="451" spans="1:10">
      <c r="A451" s="105"/>
      <c r="B451" s="105"/>
      <c r="C451" s="106"/>
      <c r="D451" s="128"/>
      <c r="E451" s="105"/>
      <c r="F451" s="129"/>
      <c r="G451" s="130"/>
      <c r="H451" s="114"/>
      <c r="I451" s="115"/>
      <c r="J451" s="155"/>
    </row>
    <row r="452" spans="1:10">
      <c r="A452" s="105"/>
      <c r="B452" s="105"/>
      <c r="C452" s="106"/>
      <c r="D452" s="128"/>
      <c r="E452" s="105"/>
      <c r="F452" s="129"/>
      <c r="G452" s="130"/>
      <c r="H452" s="114"/>
      <c r="I452" s="115"/>
      <c r="J452" s="155"/>
    </row>
    <row r="453" spans="1:10">
      <c r="A453" s="105"/>
      <c r="B453" s="105"/>
      <c r="C453" s="106"/>
      <c r="D453" s="128"/>
      <c r="E453" s="105"/>
      <c r="F453" s="129"/>
      <c r="G453" s="130"/>
      <c r="H453" s="114"/>
      <c r="I453" s="115"/>
      <c r="J453" s="155"/>
    </row>
    <row r="454" spans="1:10">
      <c r="A454" s="105"/>
      <c r="B454" s="105"/>
      <c r="C454" s="106"/>
      <c r="D454" s="128"/>
      <c r="E454" s="105"/>
      <c r="F454" s="129"/>
      <c r="G454" s="130"/>
      <c r="H454" s="114"/>
      <c r="I454" s="115"/>
      <c r="J454" s="155"/>
    </row>
    <row r="455" spans="1:10">
      <c r="A455" s="105"/>
      <c r="B455" s="105"/>
      <c r="C455" s="106"/>
      <c r="D455" s="128"/>
      <c r="E455" s="105"/>
      <c r="F455" s="129"/>
      <c r="G455" s="130"/>
      <c r="H455" s="114"/>
      <c r="I455" s="115"/>
      <c r="J455" s="155"/>
    </row>
    <row r="456" spans="1:10">
      <c r="A456" s="105"/>
      <c r="B456" s="105"/>
      <c r="C456" s="106"/>
      <c r="D456" s="128"/>
      <c r="E456" s="105"/>
      <c r="F456" s="129"/>
      <c r="G456" s="130"/>
      <c r="H456" s="114"/>
      <c r="I456" s="115"/>
      <c r="J456" s="155"/>
    </row>
    <row r="457" spans="1:10">
      <c r="A457" s="105"/>
      <c r="B457" s="105"/>
      <c r="C457" s="106"/>
      <c r="D457" s="128"/>
      <c r="E457" s="105"/>
      <c r="F457" s="129"/>
      <c r="G457" s="130"/>
      <c r="H457" s="114"/>
      <c r="I457" s="115"/>
      <c r="J457" s="155"/>
    </row>
    <row r="458" spans="1:10">
      <c r="A458" s="105"/>
      <c r="B458" s="105"/>
      <c r="C458" s="106"/>
      <c r="D458" s="128"/>
      <c r="E458" s="105"/>
      <c r="F458" s="129"/>
      <c r="G458" s="130"/>
      <c r="H458" s="114"/>
      <c r="I458" s="115"/>
      <c r="J458" s="155"/>
    </row>
    <row r="459" spans="1:10">
      <c r="A459" s="105"/>
      <c r="B459" s="105"/>
      <c r="C459" s="106"/>
      <c r="D459" s="128"/>
      <c r="E459" s="105"/>
      <c r="F459" s="129"/>
      <c r="G459" s="130"/>
      <c r="H459" s="114"/>
      <c r="I459" s="115"/>
      <c r="J459" s="155"/>
    </row>
    <row r="460" spans="1:10">
      <c r="A460" s="105"/>
      <c r="B460" s="105"/>
      <c r="C460" s="106"/>
      <c r="D460" s="128"/>
      <c r="E460" s="105"/>
      <c r="F460" s="129"/>
      <c r="G460" s="130"/>
      <c r="H460" s="114"/>
      <c r="I460" s="115"/>
      <c r="J460" s="155"/>
    </row>
    <row r="461" spans="1:10">
      <c r="A461" s="105"/>
      <c r="B461" s="105"/>
      <c r="C461" s="106"/>
      <c r="D461" s="128"/>
      <c r="E461" s="105"/>
      <c r="F461" s="129"/>
      <c r="G461" s="130"/>
      <c r="H461" s="114"/>
      <c r="I461" s="115"/>
      <c r="J461" s="155"/>
    </row>
    <row r="462" spans="1:10">
      <c r="A462" s="105"/>
      <c r="B462" s="105"/>
      <c r="C462" s="106"/>
      <c r="D462" s="128"/>
      <c r="E462" s="105"/>
      <c r="F462" s="129"/>
      <c r="G462" s="130"/>
      <c r="H462" s="114"/>
      <c r="I462" s="115"/>
      <c r="J462" s="155"/>
    </row>
    <row r="463" spans="1:10">
      <c r="A463" s="105"/>
      <c r="B463" s="105"/>
      <c r="C463" s="106"/>
      <c r="D463" s="128"/>
      <c r="E463" s="105"/>
      <c r="F463" s="129"/>
      <c r="G463" s="130"/>
      <c r="H463" s="114"/>
      <c r="I463" s="115"/>
      <c r="J463" s="155"/>
    </row>
    <row r="464" spans="1:10">
      <c r="A464" s="105"/>
      <c r="B464" s="105"/>
      <c r="C464" s="106"/>
      <c r="D464" s="128"/>
      <c r="E464" s="105"/>
      <c r="F464" s="129"/>
      <c r="G464" s="130"/>
      <c r="H464" s="114"/>
      <c r="I464" s="115"/>
      <c r="J464" s="155"/>
    </row>
    <row r="465" spans="1:10">
      <c r="A465" s="105"/>
      <c r="B465" s="105"/>
      <c r="C465" s="106"/>
      <c r="D465" s="128"/>
      <c r="E465" s="105"/>
      <c r="F465" s="129"/>
      <c r="G465" s="130"/>
      <c r="H465" s="114"/>
      <c r="I465" s="115"/>
      <c r="J465" s="155"/>
    </row>
    <row r="466" spans="1:10">
      <c r="A466" s="105"/>
      <c r="B466" s="105"/>
      <c r="C466" s="106"/>
      <c r="D466" s="128"/>
      <c r="E466" s="105"/>
      <c r="F466" s="129"/>
      <c r="G466" s="130"/>
      <c r="H466" s="114"/>
      <c r="I466" s="115"/>
      <c r="J466" s="155"/>
    </row>
    <row r="467" spans="1:10">
      <c r="A467" s="105"/>
      <c r="B467" s="105"/>
      <c r="C467" s="106"/>
      <c r="D467" s="128"/>
      <c r="E467" s="105"/>
      <c r="F467" s="129"/>
      <c r="G467" s="130"/>
      <c r="H467" s="114"/>
      <c r="I467" s="115"/>
      <c r="J467" s="155"/>
    </row>
    <row r="468" spans="1:10">
      <c r="A468" s="105"/>
      <c r="B468" s="105"/>
      <c r="C468" s="106"/>
      <c r="D468" s="128"/>
      <c r="E468" s="105"/>
      <c r="F468" s="129"/>
      <c r="G468" s="130"/>
      <c r="H468" s="114"/>
      <c r="I468" s="115"/>
      <c r="J468" s="155"/>
    </row>
    <row r="469" spans="1:10">
      <c r="A469" s="105"/>
      <c r="B469" s="105"/>
      <c r="C469" s="106"/>
      <c r="D469" s="128"/>
      <c r="E469" s="105"/>
      <c r="F469" s="129"/>
      <c r="G469" s="130"/>
      <c r="H469" s="114"/>
      <c r="I469" s="115"/>
      <c r="J469" s="155"/>
    </row>
    <row r="470" spans="1:10">
      <c r="A470" s="105"/>
      <c r="B470" s="105"/>
      <c r="C470" s="106"/>
      <c r="D470" s="128"/>
      <c r="E470" s="105"/>
      <c r="F470" s="129"/>
      <c r="G470" s="130"/>
      <c r="H470" s="114"/>
      <c r="I470" s="115"/>
      <c r="J470" s="155"/>
    </row>
    <row r="471" spans="1:10">
      <c r="A471" s="105"/>
      <c r="B471" s="105"/>
      <c r="C471" s="106"/>
      <c r="D471" s="128"/>
      <c r="E471" s="105"/>
      <c r="F471" s="129"/>
      <c r="G471" s="130"/>
      <c r="H471" s="114"/>
      <c r="I471" s="115"/>
      <c r="J471" s="155"/>
    </row>
    <row r="472" spans="1:10">
      <c r="A472" s="105"/>
      <c r="B472" s="105"/>
      <c r="C472" s="106"/>
      <c r="D472" s="128"/>
      <c r="E472" s="105"/>
      <c r="F472" s="129"/>
      <c r="G472" s="130"/>
      <c r="H472" s="114"/>
      <c r="I472" s="115"/>
      <c r="J472" s="155"/>
    </row>
    <row r="473" spans="1:10">
      <c r="A473" s="105"/>
      <c r="B473" s="105"/>
      <c r="C473" s="106"/>
      <c r="D473" s="128"/>
      <c r="E473" s="105"/>
      <c r="F473" s="129"/>
      <c r="G473" s="130"/>
      <c r="H473" s="118"/>
      <c r="I473" s="119"/>
      <c r="J473" s="170"/>
    </row>
    <row r="474" spans="1:10">
      <c r="A474" s="105"/>
      <c r="B474" s="105"/>
      <c r="C474" s="106"/>
      <c r="D474" s="128"/>
      <c r="E474" s="105"/>
      <c r="F474" s="129"/>
      <c r="G474" s="130"/>
      <c r="H474" s="118"/>
      <c r="I474" s="119"/>
      <c r="J474" s="121"/>
    </row>
    <row r="475" spans="1:10">
      <c r="A475" s="105"/>
      <c r="B475" s="105"/>
      <c r="C475" s="106"/>
      <c r="D475" s="128"/>
      <c r="E475" s="105"/>
      <c r="F475" s="129"/>
      <c r="G475" s="130"/>
      <c r="H475" s="118"/>
      <c r="I475" s="119"/>
      <c r="J475" s="172"/>
    </row>
    <row r="476" spans="1:10">
      <c r="A476" s="105"/>
      <c r="B476" s="105"/>
      <c r="C476" s="106"/>
      <c r="D476" s="128"/>
      <c r="E476" s="105"/>
      <c r="F476" s="129"/>
      <c r="G476" s="130"/>
      <c r="H476" s="118"/>
      <c r="I476" s="119"/>
      <c r="J476" s="121"/>
    </row>
    <row r="477" spans="1:10">
      <c r="A477" s="105"/>
      <c r="B477" s="105"/>
      <c r="C477" s="106"/>
      <c r="D477" s="128"/>
      <c r="E477" s="105"/>
      <c r="F477" s="129"/>
      <c r="G477" s="130"/>
      <c r="H477" s="118"/>
      <c r="I477" s="119"/>
      <c r="J477" s="121"/>
    </row>
    <row r="478" spans="1:10">
      <c r="A478" s="105"/>
      <c r="B478" s="105"/>
      <c r="C478" s="106"/>
      <c r="D478" s="128"/>
      <c r="E478" s="105"/>
      <c r="F478" s="129"/>
      <c r="G478" s="130"/>
      <c r="H478" s="156"/>
      <c r="I478" s="108"/>
      <c r="J478" s="157"/>
    </row>
    <row r="479" spans="1:10">
      <c r="A479" s="105"/>
      <c r="B479" s="105"/>
      <c r="C479" s="106"/>
      <c r="D479" s="128"/>
      <c r="E479" s="105"/>
      <c r="F479" s="129"/>
      <c r="G479" s="130"/>
      <c r="H479" s="156"/>
      <c r="I479" s="108"/>
      <c r="J479" s="157"/>
    </row>
    <row r="480" spans="1:10">
      <c r="A480" s="105"/>
      <c r="B480" s="105"/>
      <c r="C480" s="106"/>
      <c r="D480" s="128"/>
      <c r="E480" s="105"/>
      <c r="F480" s="129"/>
      <c r="G480" s="130"/>
      <c r="H480" s="156"/>
      <c r="I480" s="108"/>
      <c r="J480" s="157"/>
    </row>
    <row r="481" spans="1:10">
      <c r="A481" s="105"/>
      <c r="B481" s="105"/>
      <c r="C481" s="106"/>
      <c r="D481" s="128"/>
      <c r="E481" s="105"/>
      <c r="F481" s="129"/>
      <c r="G481" s="130"/>
      <c r="H481" s="156"/>
      <c r="I481" s="108"/>
      <c r="J481" s="157"/>
    </row>
    <row r="482" spans="1:10">
      <c r="A482" s="105"/>
      <c r="B482" s="105"/>
      <c r="C482" s="106"/>
      <c r="D482" s="128"/>
      <c r="E482" s="105"/>
      <c r="F482" s="129"/>
      <c r="G482" s="130"/>
      <c r="H482" s="156"/>
      <c r="I482" s="108"/>
      <c r="J482" s="157"/>
    </row>
    <row r="483" spans="1:10">
      <c r="A483" s="105"/>
      <c r="B483" s="105"/>
      <c r="C483" s="106"/>
      <c r="D483" s="128"/>
      <c r="E483" s="105"/>
      <c r="F483" s="129"/>
      <c r="G483" s="130"/>
      <c r="H483" s="156"/>
      <c r="I483" s="108"/>
      <c r="J483" s="157"/>
    </row>
    <row r="484" spans="1:10">
      <c r="A484" s="105"/>
      <c r="B484" s="105"/>
      <c r="C484" s="106"/>
      <c r="D484" s="128"/>
      <c r="E484" s="105"/>
      <c r="F484" s="129"/>
      <c r="G484" s="130"/>
      <c r="H484" s="156"/>
      <c r="I484" s="108"/>
      <c r="J484" s="157"/>
    </row>
    <row r="485" spans="1:10">
      <c r="A485" s="105"/>
      <c r="B485" s="105"/>
      <c r="C485" s="106"/>
      <c r="D485" s="128"/>
      <c r="E485" s="105"/>
      <c r="F485" s="129"/>
      <c r="G485" s="130"/>
      <c r="H485" s="156"/>
      <c r="I485" s="108"/>
      <c r="J485" s="157"/>
    </row>
    <row r="486" spans="1:10">
      <c r="A486" s="105"/>
      <c r="B486" s="105"/>
      <c r="C486" s="106"/>
      <c r="D486" s="128"/>
      <c r="E486" s="105"/>
      <c r="F486" s="129"/>
      <c r="G486" s="130"/>
      <c r="H486" s="156"/>
      <c r="I486" s="108"/>
      <c r="J486" s="157"/>
    </row>
    <row r="487" spans="1:10">
      <c r="A487" s="105"/>
      <c r="B487" s="105"/>
      <c r="C487" s="106"/>
      <c r="D487" s="128"/>
      <c r="E487" s="105"/>
      <c r="F487" s="129"/>
      <c r="G487" s="130"/>
      <c r="H487" s="156"/>
      <c r="I487" s="108"/>
      <c r="J487" s="157"/>
    </row>
    <row r="488" spans="1:10">
      <c r="A488" s="105"/>
      <c r="B488" s="105"/>
      <c r="C488" s="106"/>
      <c r="D488" s="128"/>
      <c r="E488" s="105"/>
      <c r="F488" s="129"/>
      <c r="G488" s="130"/>
      <c r="H488" s="156"/>
      <c r="I488" s="108"/>
      <c r="J488" s="157"/>
    </row>
    <row r="489" spans="1:10">
      <c r="A489" s="105"/>
      <c r="B489" s="105"/>
      <c r="C489" s="106"/>
      <c r="D489" s="128"/>
      <c r="E489" s="105"/>
      <c r="F489" s="129"/>
      <c r="G489" s="130"/>
      <c r="H489" s="156"/>
      <c r="I489" s="108"/>
      <c r="J489" s="157"/>
    </row>
    <row r="490" spans="1:10">
      <c r="A490" s="105"/>
      <c r="B490" s="105"/>
      <c r="C490" s="106"/>
      <c r="D490" s="128"/>
      <c r="E490" s="105"/>
      <c r="F490" s="129"/>
      <c r="G490" s="130"/>
      <c r="H490" s="156"/>
      <c r="I490" s="108"/>
      <c r="J490" s="157"/>
    </row>
    <row r="491" spans="1:10">
      <c r="A491" s="105"/>
      <c r="B491" s="105"/>
      <c r="C491" s="106"/>
      <c r="D491" s="128"/>
      <c r="E491" s="105"/>
      <c r="F491" s="129"/>
      <c r="G491" s="130"/>
      <c r="H491" s="156"/>
      <c r="I491" s="108"/>
      <c r="J491" s="157"/>
    </row>
    <row r="492" spans="1:10">
      <c r="A492" s="105"/>
      <c r="B492" s="105"/>
      <c r="C492" s="106"/>
      <c r="D492" s="128"/>
      <c r="E492" s="105"/>
      <c r="F492" s="129"/>
      <c r="G492" s="130"/>
      <c r="H492" s="156"/>
      <c r="I492" s="108"/>
      <c r="J492" s="157"/>
    </row>
    <row r="493" spans="1:10">
      <c r="A493" s="105"/>
      <c r="B493" s="105"/>
      <c r="C493" s="106"/>
      <c r="D493" s="128"/>
      <c r="E493" s="105"/>
      <c r="F493" s="129"/>
      <c r="G493" s="130"/>
      <c r="H493" s="156"/>
      <c r="I493" s="108"/>
      <c r="J493" s="157"/>
    </row>
    <row r="494" spans="1:10">
      <c r="A494" s="105"/>
      <c r="B494" s="105"/>
      <c r="C494" s="106"/>
      <c r="D494" s="128"/>
      <c r="E494" s="105"/>
      <c r="F494" s="129"/>
      <c r="G494" s="130"/>
      <c r="H494" s="156"/>
      <c r="I494" s="108"/>
      <c r="J494" s="157"/>
    </row>
    <row r="495" spans="1:10">
      <c r="A495" s="105"/>
      <c r="B495" s="105"/>
      <c r="C495" s="106"/>
      <c r="D495" s="128"/>
      <c r="E495" s="105"/>
      <c r="F495" s="129"/>
      <c r="G495" s="130"/>
      <c r="H495" s="156"/>
      <c r="I495" s="108"/>
      <c r="J495" s="157"/>
    </row>
    <row r="496" spans="1:10">
      <c r="A496" s="105"/>
      <c r="B496" s="105"/>
      <c r="C496" s="106"/>
      <c r="D496" s="128"/>
      <c r="E496" s="105"/>
      <c r="F496" s="129"/>
      <c r="G496" s="130"/>
      <c r="H496" s="156"/>
      <c r="I496" s="108"/>
      <c r="J496" s="157"/>
    </row>
    <row r="497" spans="1:10">
      <c r="A497" s="105"/>
      <c r="B497" s="105"/>
      <c r="C497" s="106"/>
      <c r="D497" s="128"/>
      <c r="E497" s="105"/>
      <c r="F497" s="129"/>
      <c r="G497" s="130"/>
      <c r="H497" s="156"/>
      <c r="I497" s="108"/>
      <c r="J497" s="157"/>
    </row>
    <row r="498" spans="1:10">
      <c r="A498" s="105"/>
      <c r="B498" s="105"/>
      <c r="C498" s="106"/>
      <c r="D498" s="128"/>
      <c r="E498" s="105"/>
      <c r="F498" s="129"/>
      <c r="G498" s="130"/>
      <c r="H498" s="156"/>
      <c r="I498" s="108"/>
      <c r="J498" s="157"/>
    </row>
    <row r="499" spans="1:10">
      <c r="A499" s="105"/>
      <c r="B499" s="105"/>
      <c r="C499" s="106"/>
      <c r="D499" s="128"/>
      <c r="E499" s="105"/>
      <c r="F499" s="129"/>
      <c r="G499" s="130"/>
      <c r="H499" s="156"/>
      <c r="I499" s="108"/>
      <c r="J499" s="157"/>
    </row>
    <row r="500" spans="1:10">
      <c r="A500" s="105"/>
      <c r="B500" s="105"/>
      <c r="C500" s="106"/>
      <c r="D500" s="128"/>
      <c r="E500" s="105"/>
      <c r="F500" s="129"/>
      <c r="G500" s="130"/>
      <c r="H500" s="156"/>
      <c r="I500" s="108"/>
      <c r="J500" s="157"/>
    </row>
    <row r="501" spans="1:10">
      <c r="A501" s="105"/>
      <c r="B501" s="105"/>
      <c r="C501" s="106"/>
      <c r="D501" s="128"/>
      <c r="E501" s="105"/>
      <c r="F501" s="129"/>
      <c r="G501" s="130"/>
      <c r="H501" s="156"/>
      <c r="I501" s="108"/>
      <c r="J501" s="157"/>
    </row>
    <row r="502" spans="1:10">
      <c r="A502" s="105"/>
      <c r="B502" s="105"/>
      <c r="C502" s="106"/>
      <c r="D502" s="128"/>
      <c r="E502" s="105"/>
      <c r="F502" s="129"/>
      <c r="G502" s="130"/>
      <c r="H502" s="156"/>
      <c r="I502" s="108"/>
      <c r="J502" s="157"/>
    </row>
    <row r="503" spans="1:10">
      <c r="A503" s="105"/>
      <c r="B503" s="105"/>
      <c r="C503" s="106"/>
      <c r="D503" s="128"/>
      <c r="E503" s="105"/>
      <c r="F503" s="129"/>
      <c r="G503" s="130"/>
      <c r="H503" s="156"/>
      <c r="I503" s="108"/>
      <c r="J503" s="157"/>
    </row>
    <row r="504" spans="1:10">
      <c r="A504" s="105"/>
      <c r="B504" s="105"/>
      <c r="C504" s="106"/>
      <c r="D504" s="128"/>
      <c r="E504" s="105"/>
      <c r="F504" s="129"/>
      <c r="G504" s="130"/>
      <c r="H504" s="156"/>
      <c r="I504" s="108"/>
      <c r="J504" s="157"/>
    </row>
    <row r="505" spans="1:10">
      <c r="A505" s="105"/>
      <c r="B505" s="105"/>
      <c r="C505" s="106"/>
      <c r="D505" s="128"/>
      <c r="E505" s="105"/>
      <c r="F505" s="129"/>
      <c r="G505" s="130"/>
      <c r="H505" s="118"/>
      <c r="I505" s="119"/>
      <c r="J505" s="121"/>
    </row>
    <row r="506" spans="1:10">
      <c r="A506" s="105"/>
      <c r="B506" s="105"/>
      <c r="C506" s="106"/>
      <c r="D506" s="128"/>
      <c r="E506" s="105"/>
      <c r="F506" s="129"/>
      <c r="G506" s="130"/>
      <c r="H506" s="118"/>
      <c r="I506" s="119"/>
      <c r="J506" s="186"/>
    </row>
    <row r="507" spans="1:10">
      <c r="A507" s="105"/>
      <c r="B507" s="105"/>
      <c r="C507" s="106"/>
      <c r="D507" s="128"/>
      <c r="E507" s="105"/>
      <c r="F507" s="129"/>
      <c r="G507" s="130"/>
      <c r="H507" s="118"/>
      <c r="I507" s="119"/>
      <c r="J507" s="121"/>
    </row>
    <row r="508" spans="1:10">
      <c r="A508" s="105"/>
      <c r="B508" s="105"/>
      <c r="C508" s="106"/>
      <c r="D508" s="128"/>
      <c r="E508" s="105"/>
      <c r="F508" s="129"/>
      <c r="G508" s="130"/>
      <c r="H508" s="118"/>
      <c r="I508" s="119"/>
      <c r="J508" s="121"/>
    </row>
    <row r="509" spans="1:10">
      <c r="A509" s="105"/>
      <c r="B509" s="105"/>
      <c r="C509" s="106"/>
      <c r="D509" s="128"/>
      <c r="E509" s="105"/>
      <c r="F509" s="129"/>
      <c r="G509" s="130"/>
      <c r="H509" s="114"/>
      <c r="I509" s="115"/>
      <c r="J509" s="157"/>
    </row>
    <row r="510" spans="1:10">
      <c r="A510" s="105"/>
      <c r="B510" s="105"/>
      <c r="C510" s="106"/>
      <c r="D510" s="128"/>
      <c r="E510" s="105"/>
      <c r="F510" s="129"/>
      <c r="G510" s="130"/>
      <c r="H510" s="114"/>
      <c r="I510" s="115"/>
      <c r="J510" s="157"/>
    </row>
    <row r="511" spans="1:10">
      <c r="A511" s="105"/>
      <c r="B511" s="105"/>
      <c r="C511" s="106"/>
      <c r="D511" s="128"/>
      <c r="E511" s="105"/>
      <c r="F511" s="129"/>
      <c r="G511" s="130"/>
      <c r="H511" s="114"/>
      <c r="I511" s="115"/>
      <c r="J511" s="157"/>
    </row>
    <row r="512" spans="1:10">
      <c r="A512" s="105"/>
      <c r="B512" s="105"/>
      <c r="C512" s="106"/>
      <c r="D512" s="128"/>
      <c r="E512" s="105"/>
      <c r="F512" s="129"/>
      <c r="G512" s="130"/>
      <c r="H512" s="114"/>
      <c r="I512" s="115"/>
      <c r="J512" s="157"/>
    </row>
    <row r="513" spans="1:10">
      <c r="A513" s="105"/>
      <c r="B513" s="105"/>
      <c r="C513" s="106"/>
      <c r="D513" s="128"/>
      <c r="E513" s="105"/>
      <c r="F513" s="129"/>
      <c r="G513" s="130"/>
      <c r="H513" s="114"/>
      <c r="I513" s="115"/>
      <c r="J513" s="157"/>
    </row>
    <row r="514" spans="1:10">
      <c r="A514" s="105"/>
      <c r="B514" s="105"/>
      <c r="C514" s="106"/>
      <c r="D514" s="128"/>
      <c r="E514" s="105"/>
      <c r="F514" s="129"/>
      <c r="G514" s="130"/>
      <c r="H514" s="114"/>
      <c r="I514" s="115"/>
      <c r="J514" s="157"/>
    </row>
    <row r="515" spans="1:10">
      <c r="A515" s="105"/>
      <c r="B515" s="105"/>
      <c r="C515" s="106"/>
      <c r="D515" s="128"/>
      <c r="E515" s="105"/>
      <c r="F515" s="129"/>
      <c r="G515" s="130"/>
      <c r="H515" s="114"/>
      <c r="I515" s="115"/>
      <c r="J515" s="157"/>
    </row>
    <row r="516" spans="1:10">
      <c r="A516" s="105"/>
      <c r="B516" s="105"/>
      <c r="C516" s="106"/>
      <c r="D516" s="128"/>
      <c r="E516" s="105"/>
      <c r="F516" s="129"/>
      <c r="G516" s="130"/>
      <c r="H516" s="156"/>
      <c r="I516" s="115"/>
      <c r="J516" s="157"/>
    </row>
    <row r="517" spans="1:10">
      <c r="A517" s="105"/>
      <c r="B517" s="105"/>
      <c r="C517" s="106"/>
      <c r="D517" s="128"/>
      <c r="E517" s="105"/>
      <c r="F517" s="129"/>
      <c r="G517" s="130"/>
      <c r="H517" s="156"/>
      <c r="I517" s="115"/>
      <c r="J517" s="157"/>
    </row>
    <row r="518" spans="1:10">
      <c r="A518" s="105"/>
      <c r="B518" s="105"/>
      <c r="C518" s="106"/>
      <c r="D518" s="128"/>
      <c r="E518" s="105"/>
      <c r="F518" s="129"/>
      <c r="G518" s="130"/>
      <c r="H518" s="156"/>
      <c r="I518" s="115"/>
      <c r="J518" s="157"/>
    </row>
    <row r="519" spans="1:10">
      <c r="A519" s="105"/>
      <c r="B519" s="105"/>
      <c r="C519" s="106"/>
      <c r="D519" s="128"/>
      <c r="E519" s="105"/>
      <c r="F519" s="129"/>
      <c r="G519" s="130"/>
      <c r="H519" s="156"/>
      <c r="I519" s="115"/>
      <c r="J519" s="157"/>
    </row>
    <row r="520" spans="1:10">
      <c r="A520" s="105"/>
      <c r="B520" s="105"/>
      <c r="C520" s="106"/>
      <c r="D520" s="128"/>
      <c r="E520" s="105"/>
      <c r="F520" s="129"/>
      <c r="G520" s="130"/>
      <c r="H520" s="156"/>
      <c r="I520" s="115"/>
      <c r="J520" s="157"/>
    </row>
    <row r="521" spans="1:10">
      <c r="A521" s="105"/>
      <c r="B521" s="105"/>
      <c r="C521" s="106"/>
      <c r="D521" s="128"/>
      <c r="E521" s="105"/>
      <c r="F521" s="129"/>
      <c r="G521" s="130"/>
      <c r="H521" s="156"/>
      <c r="I521" s="115"/>
      <c r="J521" s="157"/>
    </row>
    <row r="522" spans="1:10">
      <c r="A522" s="105"/>
      <c r="B522" s="105"/>
      <c r="C522" s="106"/>
      <c r="D522" s="128"/>
      <c r="E522" s="105"/>
      <c r="F522" s="129"/>
      <c r="G522" s="130"/>
      <c r="H522" s="156"/>
      <c r="I522" s="115"/>
      <c r="J522" s="157"/>
    </row>
    <row r="523" spans="1:10">
      <c r="A523" s="105"/>
      <c r="B523" s="105"/>
      <c r="C523" s="106"/>
      <c r="D523" s="128"/>
      <c r="E523" s="105"/>
      <c r="F523" s="129"/>
      <c r="G523" s="130"/>
      <c r="H523" s="156"/>
      <c r="I523" s="115"/>
      <c r="J523" s="157"/>
    </row>
    <row r="524" spans="1:10">
      <c r="A524" s="105"/>
      <c r="B524" s="105"/>
      <c r="C524" s="106"/>
      <c r="D524" s="128"/>
      <c r="E524" s="105"/>
      <c r="F524" s="129"/>
      <c r="G524" s="130"/>
      <c r="H524" s="156"/>
      <c r="I524" s="115"/>
      <c r="J524" s="157"/>
    </row>
    <row r="525" spans="1:10">
      <c r="A525" s="105"/>
      <c r="B525" s="105"/>
      <c r="C525" s="106"/>
      <c r="D525" s="128"/>
      <c r="E525" s="105"/>
      <c r="F525" s="129"/>
      <c r="G525" s="130"/>
      <c r="H525" s="175"/>
      <c r="I525" s="115"/>
      <c r="J525" s="157"/>
    </row>
    <row r="526" spans="1:10">
      <c r="A526" s="105"/>
      <c r="B526" s="105"/>
      <c r="C526" s="106"/>
      <c r="D526" s="128"/>
      <c r="E526" s="105"/>
      <c r="F526" s="129"/>
      <c r="G526" s="130"/>
      <c r="H526" s="175"/>
      <c r="I526" s="115"/>
      <c r="J526" s="157"/>
    </row>
    <row r="527" spans="1:10">
      <c r="A527" s="105"/>
      <c r="B527" s="105"/>
      <c r="C527" s="106"/>
      <c r="D527" s="128"/>
      <c r="E527" s="105"/>
      <c r="F527" s="129"/>
      <c r="G527" s="130"/>
      <c r="H527" s="175"/>
      <c r="I527" s="115"/>
      <c r="J527" s="157"/>
    </row>
    <row r="528" spans="1:10">
      <c r="A528" s="105"/>
      <c r="B528" s="105"/>
      <c r="C528" s="106"/>
      <c r="D528" s="128"/>
      <c r="E528" s="105"/>
      <c r="F528" s="129"/>
      <c r="G528" s="130"/>
      <c r="H528" s="175"/>
      <c r="I528" s="115"/>
      <c r="J528" s="157"/>
    </row>
    <row r="529" spans="1:10">
      <c r="A529" s="105"/>
      <c r="B529" s="105"/>
      <c r="C529" s="106"/>
      <c r="D529" s="128"/>
      <c r="E529" s="105"/>
      <c r="F529" s="129"/>
      <c r="G529" s="130"/>
      <c r="H529" s="175"/>
      <c r="I529" s="115"/>
      <c r="J529" s="157"/>
    </row>
    <row r="530" spans="1:10">
      <c r="A530" s="105"/>
      <c r="B530" s="105"/>
      <c r="C530" s="106"/>
      <c r="D530" s="128"/>
      <c r="E530" s="105"/>
      <c r="F530" s="129"/>
      <c r="G530" s="130"/>
      <c r="H530" s="118"/>
      <c r="I530" s="119"/>
      <c r="J530" s="121"/>
    </row>
    <row r="531" spans="1:10">
      <c r="A531" s="105"/>
      <c r="B531" s="105"/>
      <c r="C531" s="106"/>
      <c r="D531" s="128"/>
      <c r="E531" s="105"/>
      <c r="F531" s="129"/>
      <c r="G531" s="130"/>
      <c r="H531" s="118"/>
      <c r="I531" s="115"/>
      <c r="J531" s="158"/>
    </row>
    <row r="532" spans="1:10">
      <c r="A532" s="105"/>
      <c r="B532" s="105"/>
      <c r="C532" s="106"/>
      <c r="D532" s="128"/>
      <c r="E532" s="105"/>
      <c r="F532" s="129"/>
      <c r="G532" s="130"/>
      <c r="H532" s="118"/>
      <c r="I532" s="119"/>
      <c r="J532" s="121"/>
    </row>
    <row r="533" spans="1:10">
      <c r="A533" s="105"/>
      <c r="B533" s="105"/>
      <c r="C533" s="106"/>
      <c r="D533" s="128"/>
      <c r="E533" s="105"/>
      <c r="F533" s="129"/>
      <c r="G533" s="130"/>
      <c r="H533" s="118"/>
      <c r="I533" s="119"/>
      <c r="J533" s="121"/>
    </row>
    <row r="534" spans="1:10">
      <c r="A534" s="105"/>
      <c r="B534" s="105"/>
      <c r="C534" s="106"/>
      <c r="D534" s="128"/>
      <c r="E534" s="105"/>
      <c r="F534" s="129"/>
      <c r="G534" s="130"/>
      <c r="H534" s="156"/>
      <c r="I534" s="108"/>
      <c r="J534" s="157"/>
    </row>
    <row r="535" spans="1:10">
      <c r="A535" s="105"/>
      <c r="B535" s="105"/>
      <c r="C535" s="106"/>
      <c r="D535" s="128"/>
      <c r="E535" s="105"/>
      <c r="F535" s="129"/>
      <c r="G535" s="130"/>
      <c r="H535" s="156"/>
      <c r="I535" s="108"/>
      <c r="J535" s="157"/>
    </row>
    <row r="536" spans="1:10">
      <c r="A536" s="105"/>
      <c r="B536" s="105"/>
      <c r="C536" s="106"/>
      <c r="D536" s="128"/>
      <c r="E536" s="105"/>
      <c r="F536" s="129"/>
      <c r="G536" s="130"/>
      <c r="H536" s="156"/>
      <c r="I536" s="108"/>
      <c r="J536" s="157"/>
    </row>
    <row r="537" spans="1:10">
      <c r="A537" s="105"/>
      <c r="B537" s="105"/>
      <c r="C537" s="106"/>
      <c r="D537" s="128"/>
      <c r="E537" s="105"/>
      <c r="F537" s="129"/>
      <c r="G537" s="130"/>
      <c r="H537" s="156"/>
      <c r="I537" s="108"/>
      <c r="J537" s="157"/>
    </row>
    <row r="538" spans="1:10">
      <c r="A538" s="105"/>
      <c r="B538" s="105"/>
      <c r="C538" s="106"/>
      <c r="D538" s="128"/>
      <c r="E538" s="105"/>
      <c r="F538" s="129"/>
      <c r="G538" s="130"/>
      <c r="H538" s="156"/>
      <c r="I538" s="108"/>
      <c r="J538" s="157"/>
    </row>
    <row r="539" spans="1:10">
      <c r="A539" s="105"/>
      <c r="B539" s="105"/>
      <c r="C539" s="106"/>
      <c r="D539" s="128"/>
      <c r="E539" s="105"/>
      <c r="F539" s="129"/>
      <c r="G539" s="130"/>
      <c r="H539" s="156"/>
      <c r="I539" s="108"/>
      <c r="J539" s="157"/>
    </row>
    <row r="540" spans="1:10">
      <c r="A540" s="105"/>
      <c r="B540" s="105"/>
      <c r="C540" s="106"/>
      <c r="D540" s="128"/>
      <c r="E540" s="105"/>
      <c r="F540" s="129"/>
      <c r="G540" s="130"/>
      <c r="H540" s="156"/>
      <c r="I540" s="108"/>
      <c r="J540" s="157"/>
    </row>
    <row r="541" spans="1:10">
      <c r="A541" s="105"/>
      <c r="B541" s="105"/>
      <c r="C541" s="106"/>
      <c r="D541" s="128"/>
      <c r="E541" s="105"/>
      <c r="F541" s="129"/>
      <c r="G541" s="130"/>
      <c r="H541" s="156"/>
      <c r="I541" s="108"/>
      <c r="J541" s="157"/>
    </row>
    <row r="542" spans="1:10">
      <c r="A542" s="105"/>
      <c r="B542" s="105"/>
      <c r="C542" s="106"/>
      <c r="D542" s="128"/>
      <c r="E542" s="105"/>
      <c r="F542" s="129"/>
      <c r="G542" s="130"/>
      <c r="H542" s="156"/>
      <c r="I542" s="108"/>
      <c r="J542" s="157"/>
    </row>
    <row r="543" spans="1:10">
      <c r="A543" s="105"/>
      <c r="B543" s="105"/>
      <c r="C543" s="106"/>
      <c r="D543" s="128"/>
      <c r="E543" s="105"/>
      <c r="F543" s="129"/>
      <c r="G543" s="130"/>
      <c r="H543" s="156"/>
      <c r="I543" s="108"/>
      <c r="J543" s="157"/>
    </row>
    <row r="544" spans="1:10">
      <c r="A544" s="105"/>
      <c r="B544" s="105"/>
      <c r="C544" s="106"/>
      <c r="D544" s="128"/>
      <c r="E544" s="105"/>
      <c r="F544" s="129"/>
      <c r="G544" s="130"/>
      <c r="H544" s="156"/>
      <c r="I544" s="108"/>
      <c r="J544" s="157"/>
    </row>
    <row r="545" spans="1:10">
      <c r="A545" s="105"/>
      <c r="B545" s="105"/>
      <c r="C545" s="106"/>
      <c r="D545" s="128"/>
      <c r="E545" s="105"/>
      <c r="F545" s="129"/>
      <c r="G545" s="130"/>
      <c r="H545" s="156"/>
      <c r="I545" s="108"/>
      <c r="J545" s="157"/>
    </row>
    <row r="546" spans="1:10">
      <c r="A546" s="105"/>
      <c r="B546" s="105"/>
      <c r="C546" s="106"/>
      <c r="D546" s="128"/>
      <c r="E546" s="105"/>
      <c r="F546" s="129"/>
      <c r="G546" s="130"/>
      <c r="H546" s="156"/>
      <c r="I546" s="108"/>
      <c r="J546" s="157"/>
    </row>
    <row r="547" spans="1:10">
      <c r="A547" s="105"/>
      <c r="B547" s="105"/>
      <c r="C547" s="106"/>
      <c r="D547" s="128"/>
      <c r="E547" s="105"/>
      <c r="F547" s="129"/>
      <c r="G547" s="130"/>
      <c r="H547" s="156"/>
      <c r="I547" s="108"/>
      <c r="J547" s="157"/>
    </row>
    <row r="548" spans="1:10">
      <c r="A548" s="105"/>
      <c r="B548" s="105"/>
      <c r="C548" s="106"/>
      <c r="D548" s="128"/>
      <c r="E548" s="105"/>
      <c r="F548" s="129"/>
      <c r="G548" s="130"/>
      <c r="H548" s="156"/>
      <c r="I548" s="108"/>
      <c r="J548" s="157"/>
    </row>
    <row r="549" spans="1:10">
      <c r="A549" s="105"/>
      <c r="B549" s="105"/>
      <c r="C549" s="106"/>
      <c r="D549" s="128"/>
      <c r="E549" s="105"/>
      <c r="F549" s="129"/>
      <c r="G549" s="130"/>
      <c r="H549" s="156"/>
      <c r="I549" s="108"/>
      <c r="J549" s="157"/>
    </row>
    <row r="550" spans="1:10">
      <c r="A550" s="105"/>
      <c r="B550" s="105"/>
      <c r="C550" s="106"/>
      <c r="D550" s="128"/>
      <c r="E550" s="105"/>
      <c r="F550" s="129"/>
      <c r="G550" s="130"/>
      <c r="H550" s="156"/>
      <c r="I550" s="108"/>
      <c r="J550" s="157"/>
    </row>
    <row r="551" spans="1:10">
      <c r="A551" s="105"/>
      <c r="B551" s="105"/>
      <c r="C551" s="106"/>
      <c r="D551" s="128"/>
      <c r="E551" s="105"/>
      <c r="F551" s="129"/>
      <c r="G551" s="130"/>
      <c r="H551" s="156"/>
      <c r="I551" s="108"/>
      <c r="J551" s="157"/>
    </row>
    <row r="552" spans="1:10">
      <c r="A552" s="105"/>
      <c r="B552" s="105"/>
      <c r="C552" s="106"/>
      <c r="D552" s="128"/>
      <c r="E552" s="105"/>
      <c r="F552" s="129"/>
      <c r="G552" s="130"/>
      <c r="H552" s="156"/>
      <c r="I552" s="108"/>
      <c r="J552" s="157"/>
    </row>
    <row r="553" spans="1:10">
      <c r="A553" s="105"/>
      <c r="B553" s="105"/>
      <c r="C553" s="106"/>
      <c r="D553" s="128"/>
      <c r="E553" s="105"/>
      <c r="F553" s="129"/>
      <c r="G553" s="130"/>
      <c r="H553" s="156"/>
      <c r="I553" s="108"/>
      <c r="J553" s="157"/>
    </row>
    <row r="554" spans="1:10">
      <c r="A554" s="105"/>
      <c r="B554" s="105"/>
      <c r="C554" s="106"/>
      <c r="D554" s="128"/>
      <c r="E554" s="105"/>
      <c r="F554" s="129"/>
      <c r="G554" s="130"/>
      <c r="H554" s="156"/>
      <c r="I554" s="108"/>
      <c r="J554" s="157"/>
    </row>
    <row r="555" spans="1:10">
      <c r="A555" s="105"/>
      <c r="B555" s="105"/>
      <c r="C555" s="106"/>
      <c r="D555" s="128"/>
      <c r="E555" s="105"/>
      <c r="F555" s="129"/>
      <c r="G555" s="130"/>
      <c r="H555" s="156"/>
      <c r="I555" s="108"/>
      <c r="J555" s="157"/>
    </row>
    <row r="556" spans="1:10">
      <c r="A556" s="105"/>
      <c r="B556" s="105"/>
      <c r="C556" s="106"/>
      <c r="D556" s="128"/>
      <c r="E556" s="105"/>
      <c r="F556" s="129"/>
      <c r="G556" s="130"/>
      <c r="H556" s="156"/>
      <c r="I556" s="108"/>
      <c r="J556" s="157"/>
    </row>
    <row r="557" spans="1:10">
      <c r="A557" s="105"/>
      <c r="B557" s="105"/>
      <c r="C557" s="106"/>
      <c r="D557" s="128"/>
      <c r="E557" s="105"/>
      <c r="F557" s="129"/>
      <c r="G557" s="130"/>
      <c r="H557" s="156"/>
      <c r="I557" s="108"/>
      <c r="J557" s="157"/>
    </row>
    <row r="558" spans="1:10">
      <c r="A558" s="105"/>
      <c r="B558" s="105"/>
      <c r="C558" s="106"/>
      <c r="D558" s="128"/>
      <c r="E558" s="105"/>
      <c r="F558" s="129"/>
      <c r="G558" s="130"/>
      <c r="H558" s="156"/>
      <c r="I558" s="108"/>
      <c r="J558" s="157"/>
    </row>
    <row r="559" spans="1:10">
      <c r="A559" s="105"/>
      <c r="B559" s="105"/>
      <c r="C559" s="106"/>
      <c r="D559" s="128"/>
      <c r="E559" s="105"/>
      <c r="F559" s="129"/>
      <c r="G559" s="130"/>
      <c r="H559" s="156"/>
      <c r="I559" s="108"/>
      <c r="J559" s="157"/>
    </row>
    <row r="560" spans="1:10">
      <c r="A560" s="105"/>
      <c r="B560" s="105"/>
      <c r="C560" s="106"/>
      <c r="D560" s="128"/>
      <c r="E560" s="105"/>
      <c r="F560" s="129"/>
      <c r="G560" s="130"/>
      <c r="H560" s="156"/>
      <c r="I560" s="108"/>
      <c r="J560" s="157"/>
    </row>
    <row r="561" spans="1:10">
      <c r="A561" s="105"/>
      <c r="B561" s="105"/>
      <c r="C561" s="106"/>
      <c r="D561" s="128"/>
      <c r="E561" s="105"/>
      <c r="F561" s="129"/>
      <c r="G561" s="130"/>
      <c r="H561" s="156"/>
      <c r="I561" s="108"/>
      <c r="J561" s="157"/>
    </row>
    <row r="562" spans="1:10">
      <c r="A562" s="105"/>
      <c r="B562" s="105"/>
      <c r="C562" s="106"/>
      <c r="D562" s="128"/>
      <c r="E562" s="105"/>
      <c r="F562" s="129"/>
      <c r="G562" s="130"/>
      <c r="H562" s="156"/>
      <c r="I562" s="108"/>
      <c r="J562" s="157"/>
    </row>
    <row r="563" spans="1:10">
      <c r="A563" s="105"/>
      <c r="B563" s="105"/>
      <c r="C563" s="106"/>
      <c r="D563" s="128"/>
      <c r="E563" s="105"/>
      <c r="F563" s="129"/>
      <c r="G563" s="130"/>
      <c r="H563" s="156"/>
      <c r="I563" s="108"/>
      <c r="J563" s="157"/>
    </row>
    <row r="564" spans="1:10">
      <c r="A564" s="105"/>
      <c r="B564" s="105"/>
      <c r="C564" s="106"/>
      <c r="D564" s="128"/>
      <c r="E564" s="105"/>
      <c r="F564" s="129"/>
      <c r="G564" s="130"/>
      <c r="H564" s="156"/>
      <c r="I564" s="108"/>
      <c r="J564" s="157"/>
    </row>
    <row r="565" spans="1:10">
      <c r="A565" s="105"/>
      <c r="B565" s="105"/>
      <c r="C565" s="106"/>
      <c r="D565" s="128"/>
      <c r="E565" s="105"/>
      <c r="F565" s="129"/>
      <c r="G565" s="130"/>
      <c r="H565" s="156"/>
      <c r="I565" s="108"/>
      <c r="J565" s="157"/>
    </row>
    <row r="566" spans="1:10">
      <c r="A566" s="105"/>
      <c r="B566" s="105"/>
      <c r="C566" s="106"/>
      <c r="D566" s="128"/>
      <c r="E566" s="105"/>
      <c r="F566" s="129"/>
      <c r="G566" s="130"/>
      <c r="H566" s="156"/>
      <c r="I566" s="108"/>
      <c r="J566" s="157"/>
    </row>
    <row r="567" spans="1:10">
      <c r="A567" s="105"/>
      <c r="B567" s="105"/>
      <c r="C567" s="106"/>
      <c r="D567" s="128"/>
      <c r="E567" s="105"/>
      <c r="F567" s="129"/>
      <c r="G567" s="130"/>
      <c r="H567" s="156"/>
      <c r="I567" s="108"/>
      <c r="J567" s="157"/>
    </row>
    <row r="568" spans="1:10">
      <c r="A568" s="105"/>
      <c r="B568" s="105"/>
      <c r="C568" s="106"/>
      <c r="D568" s="128"/>
      <c r="E568" s="105"/>
      <c r="F568" s="129"/>
      <c r="G568" s="130"/>
      <c r="H568" s="156"/>
      <c r="I568" s="108"/>
      <c r="J568" s="157"/>
    </row>
    <row r="569" spans="1:10">
      <c r="A569" s="105"/>
      <c r="B569" s="105"/>
      <c r="C569" s="106"/>
      <c r="D569" s="128"/>
      <c r="E569" s="105"/>
      <c r="F569" s="129"/>
      <c r="G569" s="130"/>
      <c r="H569" s="156"/>
      <c r="I569" s="108"/>
      <c r="J569" s="157"/>
    </row>
    <row r="570" spans="1:10">
      <c r="A570" s="105"/>
      <c r="B570" s="105"/>
      <c r="C570" s="106"/>
      <c r="D570" s="128"/>
      <c r="E570" s="105"/>
      <c r="F570" s="129"/>
      <c r="G570" s="130"/>
      <c r="H570" s="156"/>
      <c r="I570" s="108"/>
      <c r="J570" s="157"/>
    </row>
    <row r="571" spans="1:10">
      <c r="A571" s="105"/>
      <c r="B571" s="105"/>
      <c r="C571" s="106"/>
      <c r="D571" s="128"/>
      <c r="E571" s="105"/>
      <c r="F571" s="129"/>
      <c r="G571" s="130"/>
      <c r="H571" s="156"/>
      <c r="I571" s="108"/>
      <c r="J571" s="157"/>
    </row>
    <row r="572" spans="1:10">
      <c r="A572" s="105"/>
      <c r="B572" s="105"/>
      <c r="C572" s="106"/>
      <c r="D572" s="128"/>
      <c r="E572" s="105"/>
      <c r="F572" s="129"/>
      <c r="G572" s="130"/>
      <c r="H572" s="156"/>
      <c r="I572" s="108"/>
      <c r="J572" s="157"/>
    </row>
    <row r="573" spans="1:10">
      <c r="A573" s="105"/>
      <c r="B573" s="105"/>
      <c r="C573" s="106"/>
      <c r="D573" s="128"/>
      <c r="E573" s="105"/>
      <c r="F573" s="129"/>
      <c r="G573" s="130"/>
      <c r="H573" s="156"/>
      <c r="I573" s="108"/>
      <c r="J573" s="157"/>
    </row>
    <row r="574" spans="1:10">
      <c r="A574" s="105"/>
      <c r="B574" s="105"/>
      <c r="C574" s="106"/>
      <c r="D574" s="128"/>
      <c r="E574" s="105"/>
      <c r="F574" s="129"/>
      <c r="G574" s="130"/>
      <c r="H574" s="118"/>
      <c r="I574" s="119"/>
      <c r="J574" s="121"/>
    </row>
    <row r="575" spans="1:10">
      <c r="A575" s="105"/>
      <c r="B575" s="105"/>
      <c r="C575" s="106"/>
      <c r="D575" s="128"/>
      <c r="E575" s="105"/>
      <c r="F575" s="129"/>
      <c r="G575" s="130"/>
      <c r="H575" s="118"/>
      <c r="I575" s="119"/>
      <c r="J575" s="121"/>
    </row>
    <row r="576" spans="1:10">
      <c r="A576" s="105"/>
      <c r="B576" s="105"/>
      <c r="C576" s="106"/>
      <c r="D576" s="128"/>
      <c r="E576" s="105"/>
      <c r="F576" s="129"/>
      <c r="G576" s="130"/>
      <c r="H576" s="118"/>
      <c r="I576" s="119"/>
      <c r="J576" s="158"/>
    </row>
    <row r="577" spans="1:11">
      <c r="A577" s="105"/>
      <c r="B577" s="105"/>
      <c r="C577" s="106"/>
      <c r="D577" s="128"/>
      <c r="E577" s="105"/>
      <c r="F577" s="129"/>
      <c r="G577" s="130"/>
      <c r="H577" s="118"/>
      <c r="I577" s="119"/>
      <c r="J577" s="158"/>
    </row>
    <row r="578" spans="1:11">
      <c r="A578" s="105"/>
      <c r="B578" s="105"/>
      <c r="C578" s="106"/>
      <c r="D578" s="128"/>
      <c r="E578" s="105"/>
      <c r="F578" s="129"/>
      <c r="G578" s="130"/>
      <c r="H578" s="118"/>
      <c r="I578" s="119"/>
      <c r="J578" s="158"/>
    </row>
    <row r="579" spans="1:11">
      <c r="A579" s="105"/>
      <c r="B579" s="105"/>
      <c r="C579" s="106"/>
      <c r="D579" s="128"/>
      <c r="E579" s="105"/>
      <c r="F579" s="129"/>
      <c r="G579" s="130"/>
      <c r="H579" s="118"/>
      <c r="I579" s="119"/>
      <c r="J579" s="121"/>
    </row>
    <row r="580" spans="1:11">
      <c r="A580" s="105"/>
      <c r="B580" s="105"/>
      <c r="C580" s="106"/>
      <c r="D580" s="128"/>
      <c r="E580" s="105"/>
      <c r="F580" s="129"/>
      <c r="G580" s="130"/>
      <c r="H580" s="118"/>
      <c r="I580" s="119"/>
      <c r="J580" s="158"/>
    </row>
    <row r="581" spans="1:11">
      <c r="A581" s="105"/>
      <c r="B581" s="105"/>
      <c r="C581" s="106"/>
      <c r="D581" s="128"/>
      <c r="E581" s="105"/>
      <c r="F581" s="129"/>
      <c r="G581" s="130"/>
      <c r="H581" s="118"/>
      <c r="I581" s="119"/>
      <c r="J581" s="157"/>
    </row>
    <row r="582" spans="1:11">
      <c r="A582" s="105"/>
      <c r="B582" s="105"/>
      <c r="C582" s="106"/>
      <c r="D582" s="128"/>
      <c r="E582" s="105"/>
      <c r="F582" s="129"/>
      <c r="G582" s="130"/>
      <c r="H582" s="118"/>
      <c r="I582" s="119"/>
      <c r="J582" s="158"/>
    </row>
    <row r="583" spans="1:11">
      <c r="A583" s="105"/>
      <c r="B583" s="105"/>
      <c r="C583" s="106"/>
      <c r="D583" s="128"/>
      <c r="E583" s="105"/>
      <c r="F583" s="129"/>
      <c r="G583" s="130"/>
      <c r="H583" s="118"/>
      <c r="I583" s="119"/>
      <c r="J583" s="121"/>
    </row>
    <row r="584" spans="1:11">
      <c r="A584" s="105"/>
      <c r="B584" s="105"/>
      <c r="C584" s="106"/>
      <c r="D584" s="128"/>
      <c r="E584" s="105"/>
      <c r="F584" s="129"/>
      <c r="G584" s="130"/>
      <c r="H584" s="118"/>
      <c r="I584" s="119"/>
      <c r="J584" s="121"/>
    </row>
    <row r="585" spans="1:11">
      <c r="A585" s="105"/>
      <c r="B585" s="105"/>
      <c r="C585" s="106"/>
      <c r="D585" s="128"/>
      <c r="E585" s="105"/>
      <c r="F585" s="129"/>
      <c r="G585" s="130"/>
      <c r="H585" s="118"/>
      <c r="I585" s="119"/>
      <c r="J585" s="121"/>
    </row>
    <row r="586" spans="1:11">
      <c r="A586" s="105"/>
      <c r="B586" s="105"/>
      <c r="C586" s="106"/>
      <c r="D586" s="128"/>
      <c r="E586" s="105"/>
      <c r="F586" s="129"/>
      <c r="G586" s="130"/>
      <c r="H586" s="118"/>
      <c r="I586" s="119"/>
      <c r="J586" s="158"/>
      <c r="K586" s="187"/>
    </row>
    <row r="587" spans="1:11">
      <c r="A587" s="105"/>
      <c r="B587" s="105"/>
      <c r="C587" s="106"/>
      <c r="D587" s="128"/>
      <c r="E587" s="105"/>
      <c r="F587" s="129"/>
      <c r="G587" s="130"/>
      <c r="H587" s="118"/>
      <c r="I587" s="119"/>
      <c r="J587" s="158"/>
    </row>
    <row r="588" spans="1:11">
      <c r="A588" s="105"/>
      <c r="B588" s="105"/>
      <c r="C588" s="106"/>
      <c r="D588" s="128"/>
      <c r="E588" s="105"/>
      <c r="F588" s="129"/>
      <c r="G588" s="130"/>
      <c r="H588" s="118"/>
      <c r="I588" s="119"/>
      <c r="J588" s="188"/>
    </row>
    <row r="589" spans="1:11" ht="15.75" thickBot="1">
      <c r="A589" s="105"/>
      <c r="B589" s="105"/>
      <c r="C589" s="106"/>
      <c r="D589" s="128"/>
      <c r="E589" s="105"/>
      <c r="F589" s="129"/>
      <c r="G589" s="130"/>
      <c r="H589" s="118"/>
      <c r="I589" s="119"/>
      <c r="J589" s="189"/>
      <c r="K589" s="187"/>
    </row>
    <row r="590" spans="1:11">
      <c r="A590" s="105"/>
      <c r="B590" s="105"/>
      <c r="C590" s="106"/>
      <c r="D590" s="128"/>
      <c r="E590" s="105"/>
      <c r="F590" s="129"/>
      <c r="G590" s="130"/>
    </row>
    <row r="591" spans="1:11">
      <c r="A591" s="105"/>
      <c r="B591" s="105"/>
      <c r="C591" s="106"/>
      <c r="D591" s="128"/>
      <c r="E591" s="105"/>
      <c r="F591" s="129"/>
      <c r="G591" s="130"/>
    </row>
    <row r="592" spans="1:11">
      <c r="A592" s="105"/>
      <c r="B592" s="105"/>
      <c r="C592" s="106"/>
      <c r="D592" s="128"/>
      <c r="E592" s="105"/>
      <c r="F592" s="129"/>
      <c r="G592" s="130"/>
    </row>
    <row r="593" spans="1:7">
      <c r="A593" s="105"/>
      <c r="B593" s="105"/>
      <c r="C593" s="106"/>
      <c r="D593" s="128"/>
      <c r="E593" s="105"/>
      <c r="F593" s="129"/>
      <c r="G593" s="130"/>
    </row>
    <row r="594" spans="1:7">
      <c r="A594" s="105"/>
      <c r="B594" s="105"/>
      <c r="C594" s="106"/>
      <c r="D594" s="128"/>
      <c r="E594" s="105"/>
      <c r="F594" s="129"/>
      <c r="G594" s="130"/>
    </row>
    <row r="595" spans="1:7">
      <c r="A595" s="105"/>
      <c r="B595" s="105"/>
      <c r="C595" s="106"/>
      <c r="D595" s="128"/>
      <c r="E595" s="105"/>
      <c r="F595" s="129"/>
      <c r="G595" s="130"/>
    </row>
    <row r="596" spans="1:7">
      <c r="A596" s="105"/>
      <c r="B596" s="105"/>
      <c r="C596" s="106"/>
      <c r="D596" s="128"/>
      <c r="E596" s="105"/>
      <c r="F596" s="129"/>
      <c r="G596" s="130"/>
    </row>
    <row r="597" spans="1:7">
      <c r="A597" s="105"/>
      <c r="B597" s="105"/>
      <c r="C597" s="106"/>
      <c r="D597" s="128"/>
      <c r="E597" s="105"/>
      <c r="F597" s="129"/>
      <c r="G597" s="130"/>
    </row>
    <row r="598" spans="1:7">
      <c r="A598" s="105"/>
      <c r="B598" s="105"/>
      <c r="C598" s="106"/>
      <c r="D598" s="128"/>
      <c r="E598" s="105"/>
      <c r="F598" s="129"/>
      <c r="G598" s="130"/>
    </row>
    <row r="599" spans="1:7">
      <c r="A599" s="105"/>
      <c r="B599" s="105"/>
      <c r="C599" s="106"/>
      <c r="D599" s="128"/>
      <c r="E599" s="105"/>
      <c r="F599" s="129"/>
      <c r="G599" s="130"/>
    </row>
    <row r="600" spans="1:7">
      <c r="A600" s="105"/>
      <c r="B600" s="105"/>
      <c r="C600" s="106"/>
      <c r="D600" s="128"/>
      <c r="E600" s="105"/>
      <c r="F600" s="129"/>
      <c r="G600" s="130"/>
    </row>
    <row r="601" spans="1:7">
      <c r="A601" s="105"/>
      <c r="B601" s="105"/>
      <c r="C601" s="106"/>
      <c r="D601" s="128"/>
      <c r="E601" s="105"/>
      <c r="F601" s="129"/>
      <c r="G601" s="130"/>
    </row>
    <row r="602" spans="1:7">
      <c r="A602" s="105"/>
      <c r="B602" s="105"/>
      <c r="C602" s="106"/>
      <c r="D602" s="128"/>
      <c r="E602" s="105"/>
      <c r="F602" s="129"/>
      <c r="G602" s="130"/>
    </row>
    <row r="603" spans="1:7">
      <c r="A603" s="105"/>
      <c r="B603" s="105"/>
      <c r="C603" s="106"/>
      <c r="D603" s="128"/>
      <c r="E603" s="105"/>
      <c r="F603" s="129"/>
      <c r="G603" s="130"/>
    </row>
    <row r="604" spans="1:7">
      <c r="A604" s="105"/>
      <c r="B604" s="105"/>
      <c r="C604" s="106"/>
      <c r="D604" s="128"/>
      <c r="E604" s="105"/>
      <c r="F604" s="129"/>
      <c r="G604" s="130"/>
    </row>
    <row r="605" spans="1:7">
      <c r="A605" s="105"/>
      <c r="B605" s="105"/>
      <c r="C605" s="106"/>
      <c r="D605" s="128"/>
      <c r="E605" s="105"/>
      <c r="F605" s="129"/>
      <c r="G605" s="130"/>
    </row>
    <row r="606" spans="1:7">
      <c r="A606" s="105"/>
      <c r="B606" s="105"/>
      <c r="C606" s="106"/>
      <c r="D606" s="128"/>
      <c r="E606" s="105"/>
      <c r="F606" s="129"/>
      <c r="G606" s="130"/>
    </row>
    <row r="607" spans="1:7">
      <c r="A607" s="105"/>
      <c r="B607" s="105"/>
      <c r="C607" s="106"/>
      <c r="D607" s="128"/>
      <c r="E607" s="105"/>
      <c r="F607" s="129"/>
      <c r="G607" s="130"/>
    </row>
    <row r="608" spans="1:7">
      <c r="A608" s="105"/>
      <c r="B608" s="105"/>
      <c r="C608" s="106"/>
      <c r="D608" s="128"/>
      <c r="E608" s="105"/>
      <c r="F608" s="129"/>
      <c r="G608" s="130"/>
    </row>
    <row r="609" spans="1:7">
      <c r="A609" s="249"/>
      <c r="B609" s="249"/>
      <c r="C609" s="249"/>
      <c r="D609" s="249"/>
      <c r="E609" s="249"/>
      <c r="F609" s="249"/>
      <c r="G609" s="56"/>
    </row>
    <row r="610" spans="1:7">
      <c r="A610" s="249"/>
      <c r="B610" s="249"/>
      <c r="C610" s="249"/>
      <c r="D610" s="249"/>
      <c r="E610" s="249"/>
      <c r="F610" s="249"/>
      <c r="G610" s="56"/>
    </row>
    <row r="611" spans="1:7">
      <c r="A611" s="249"/>
      <c r="B611" s="249"/>
      <c r="C611" s="249"/>
      <c r="D611" s="249"/>
      <c r="E611" s="249"/>
      <c r="F611" s="249"/>
      <c r="G611" s="56"/>
    </row>
    <row r="612" spans="1:7">
      <c r="A612" s="249"/>
      <c r="B612" s="249"/>
      <c r="C612" s="249"/>
      <c r="D612" s="249"/>
      <c r="E612" s="249"/>
      <c r="F612" s="249"/>
      <c r="G612" s="56"/>
    </row>
    <row r="613" spans="1:7">
      <c r="A613" s="249"/>
      <c r="B613" s="249"/>
      <c r="C613" s="249"/>
      <c r="D613" s="249"/>
      <c r="E613" s="249"/>
      <c r="F613" s="249"/>
      <c r="G613" s="56"/>
    </row>
  </sheetData>
  <mergeCells count="38">
    <mergeCell ref="A81:F81"/>
    <mergeCell ref="A1:G1"/>
    <mergeCell ref="A3:G3"/>
    <mergeCell ref="A29:F29"/>
    <mergeCell ref="A30:G30"/>
    <mergeCell ref="A43:F43"/>
    <mergeCell ref="A44:G44"/>
    <mergeCell ref="A79:F79"/>
    <mergeCell ref="A59:F59"/>
    <mergeCell ref="A60:G60"/>
    <mergeCell ref="A78:F78"/>
    <mergeCell ref="A80:F80"/>
    <mergeCell ref="A82:F82"/>
    <mergeCell ref="A83:F83"/>
    <mergeCell ref="A84:F84"/>
    <mergeCell ref="A85:G85"/>
    <mergeCell ref="A209:F209"/>
    <mergeCell ref="A210:G210"/>
    <mergeCell ref="A284:F284"/>
    <mergeCell ref="A285:G285"/>
    <mergeCell ref="H148:H151"/>
    <mergeCell ref="A430:F430"/>
    <mergeCell ref="A359:F359"/>
    <mergeCell ref="A360:G360"/>
    <mergeCell ref="A426:F426"/>
    <mergeCell ref="A427:G427"/>
    <mergeCell ref="A429:F429"/>
    <mergeCell ref="A433:F433"/>
    <mergeCell ref="A431:F431"/>
    <mergeCell ref="A432:F432"/>
    <mergeCell ref="A434:F434"/>
    <mergeCell ref="A435:G435"/>
    <mergeCell ref="A613:F613"/>
    <mergeCell ref="A436:F436"/>
    <mergeCell ref="A609:F609"/>
    <mergeCell ref="A610:F610"/>
    <mergeCell ref="A611:F611"/>
    <mergeCell ref="A612:F612"/>
  </mergeCells>
  <pageMargins left="0.70866141732283472" right="0.70866141732283472" top="0.74803149606299213" bottom="0.74803149606299213" header="0.31496062992125984" footer="0.31496062992125984"/>
  <pageSetup paperSize="5" scale="24" fitToHeight="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Schedule</vt:lpstr>
      <vt:lpstr>Sheet3</vt:lpstr>
      <vt:lpstr>Schedule!Print_Area</vt:lpstr>
      <vt:lpstr>Schedule!Print_Titles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acer</cp:lastModifiedBy>
  <cp:lastPrinted>2025-01-09T10:09:46Z</cp:lastPrinted>
  <dcterms:created xsi:type="dcterms:W3CDTF">2024-09-10T10:11:31Z</dcterms:created>
  <dcterms:modified xsi:type="dcterms:W3CDTF">2025-01-15T07:27:52Z</dcterms:modified>
</cp:coreProperties>
</file>